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RESPUESTA OFICIO CM-CTAIP-2009-2019\AUTOEVALUACION DE 1ER. TRIM DEL MPIO. DE CARDENAS, TABASCO. 2018\"/>
    </mc:Choice>
  </mc:AlternateContent>
  <bookViews>
    <workbookView xWindow="240" yWindow="150" windowWidth="20055" windowHeight="7935" activeTab="22"/>
  </bookViews>
  <sheets>
    <sheet name="ANEXO 4A" sheetId="33" r:id="rId1"/>
    <sheet name="4.A1 TRANSITO NI" sheetId="23" r:id="rId2"/>
    <sheet name="4.A1 TRANSITO PRO" sheetId="24" r:id="rId3"/>
    <sheet name="4.A2 TRANSITO REM NI" sheetId="25" r:id="rId4"/>
    <sheet name="4.A3 SERNAPAM NI" sheetId="22" r:id="rId5"/>
    <sheet name="4.A4 FORTASEG NI" sheetId="1" r:id="rId6"/>
    <sheet name="4.A5 HABITAT NI" sheetId="2" r:id="rId7"/>
    <sheet name="4.A6 VIVIENDA DIG. NI" sheetId="3" r:id="rId8"/>
    <sheet name="4.A7 PROG.REG NI" sheetId="4" r:id="rId9"/>
    <sheet name="4.A8 FAIP NI" sheetId="5" r:id="rId10"/>
    <sheet name="4.A9 FID NI" sheetId="6" r:id="rId11"/>
    <sheet name="4.A10 FC" sheetId="7" r:id="rId12"/>
    <sheet name="4.A11 HIDR. TERRESTRES NI" sheetId="9" r:id="rId13"/>
    <sheet name="4.A12  CONVENIO FISE NI" sheetId="21" r:id="rId14"/>
    <sheet name="4.A13 HIDR. MARITIMOS NI" sheetId="13" r:id="rId15"/>
    <sheet name="4.A14 PROG REG. 2 NI" sheetId="17" r:id="rId16"/>
    <sheet name="4.A15 CONT.ECON. NI" sheetId="11" r:id="rId17"/>
    <sheet name="4.A16 FFI E Y M  NI" sheetId="12" r:id="rId18"/>
    <sheet name="4.A17 FFI  NI" sheetId="15" r:id="rId19"/>
    <sheet name="4.A18 FFI 2 REM NI" sheetId="16" r:id="rId20"/>
    <sheet name="4.A19 PROG.REG. 2 REM NI" sheetId="18" r:id="rId21"/>
    <sheet name="4.A20 FAPDR  NI" sheetId="19" r:id="rId22"/>
    <sheet name="4.A21 PROY.DES.REG. NI" sheetId="8" r:id="rId23"/>
  </sheets>
  <definedNames>
    <definedName name="_xlnm.Print_Area" localSheetId="0">'ANEXO 4A'!$A$1:$L$54</definedName>
    <definedName name="_xlnm.Print_Titles" localSheetId="1">'4.A1 TRANSITO NI'!$A:$F,'4.A1 TRANSITO NI'!$1:$6</definedName>
    <definedName name="_xlnm.Print_Titles" localSheetId="2">'4.A1 TRANSITO PRO'!$A:$F,'4.A1 TRANSITO PRO'!$1:$6</definedName>
    <definedName name="_xlnm.Print_Titles" localSheetId="11">'4.A10 FC'!$A:$F,'4.A10 FC'!$1:$6</definedName>
    <definedName name="_xlnm.Print_Titles" localSheetId="12">'4.A11 HIDR. TERRESTRES NI'!$A:$F,'4.A11 HIDR. TERRESTRES NI'!$1:$6</definedName>
    <definedName name="_xlnm.Print_Titles" localSheetId="13">'4.A12  CONVENIO FISE NI'!$A:$F,'4.A12  CONVENIO FISE NI'!$1:$6</definedName>
    <definedName name="_xlnm.Print_Titles" localSheetId="14">'4.A13 HIDR. MARITIMOS NI'!$A:$F,'4.A13 HIDR. MARITIMOS NI'!$1:$6</definedName>
    <definedName name="_xlnm.Print_Titles" localSheetId="15">'4.A14 PROG REG. 2 NI'!$A:$F,'4.A14 PROG REG. 2 NI'!$1:$6</definedName>
    <definedName name="_xlnm.Print_Titles" localSheetId="16">'4.A15 CONT.ECON. NI'!$A:$F,'4.A15 CONT.ECON. NI'!$1:$6</definedName>
    <definedName name="_xlnm.Print_Titles" localSheetId="17">'4.A16 FFI E Y M  NI'!$A:$F,'4.A16 FFI E Y M  NI'!$1:$6</definedName>
    <definedName name="_xlnm.Print_Titles" localSheetId="18">'4.A17 FFI  NI'!$A:$F,'4.A17 FFI  NI'!$1:$6</definedName>
    <definedName name="_xlnm.Print_Titles" localSheetId="19">'4.A18 FFI 2 REM NI'!$A:$F,'4.A18 FFI 2 REM NI'!$1:$6</definedName>
    <definedName name="_xlnm.Print_Titles" localSheetId="20">'4.A19 PROG.REG. 2 REM NI'!$A:$F,'4.A19 PROG.REG. 2 REM NI'!$1:$6</definedName>
    <definedName name="_xlnm.Print_Titles" localSheetId="3">'4.A2 TRANSITO REM NI'!$A:$F,'4.A2 TRANSITO REM NI'!$1:$6</definedName>
    <definedName name="_xlnm.Print_Titles" localSheetId="21">'4.A20 FAPDR  NI'!$A:$F,'4.A20 FAPDR  NI'!$1:$6</definedName>
    <definedName name="_xlnm.Print_Titles" localSheetId="22">'4.A21 PROY.DES.REG. NI'!$A:$F,'4.A21 PROY.DES.REG. NI'!$1:$6</definedName>
    <definedName name="_xlnm.Print_Titles" localSheetId="4">'4.A3 SERNAPAM NI'!$A:$F,'4.A3 SERNAPAM NI'!$1:$6</definedName>
    <definedName name="_xlnm.Print_Titles" localSheetId="5">'4.A4 FORTASEG NI'!$A:$F,'4.A4 FORTASEG NI'!$1:$6</definedName>
    <definedName name="_xlnm.Print_Titles" localSheetId="6">'4.A5 HABITAT NI'!$A:$F,'4.A5 HABITAT NI'!$1:$6</definedName>
    <definedName name="_xlnm.Print_Titles" localSheetId="7">'4.A6 VIVIENDA DIG. NI'!$A:$F,'4.A6 VIVIENDA DIG. NI'!$1:$6</definedName>
    <definedName name="_xlnm.Print_Titles" localSheetId="8">'4.A7 PROG.REG NI'!$A:$F,'4.A7 PROG.REG NI'!$1:$6</definedName>
    <definedName name="_xlnm.Print_Titles" localSheetId="9">'4.A8 FAIP NI'!$A:$F,'4.A8 FAIP NI'!$1:$6</definedName>
    <definedName name="_xlnm.Print_Titles" localSheetId="10">'4.A9 FID NI'!$A:$F,'4.A9 FID NI'!$1:$6</definedName>
    <definedName name="_xlnm.Print_Titles" localSheetId="0">'ANEXO 4A'!$1:$11</definedName>
  </definedNames>
  <calcPr calcId="162913"/>
</workbook>
</file>

<file path=xl/calcChain.xml><?xml version="1.0" encoding="utf-8"?>
<calcChain xmlns="http://schemas.openxmlformats.org/spreadsheetml/2006/main">
  <c r="I47" i="33" l="1"/>
  <c r="J49" i="33"/>
  <c r="B46" i="33"/>
  <c r="B45" i="33" s="1"/>
  <c r="J46" i="33"/>
  <c r="F46" i="33"/>
  <c r="E46" i="33"/>
  <c r="D46" i="33"/>
  <c r="D45" i="33" s="1"/>
  <c r="I45" i="33"/>
  <c r="H45" i="33"/>
  <c r="G45" i="33"/>
  <c r="E45" i="33"/>
  <c r="C48" i="33"/>
  <c r="J53" i="33"/>
  <c r="D53" i="33"/>
  <c r="L52" i="33"/>
  <c r="I52" i="33"/>
  <c r="H52" i="33"/>
  <c r="G52" i="33"/>
  <c r="D52" i="33"/>
  <c r="J18" i="33"/>
  <c r="I17" i="33"/>
  <c r="H17" i="33"/>
  <c r="G17" i="33"/>
  <c r="J51" i="33"/>
  <c r="C51" i="33"/>
  <c r="C50" i="33" s="1"/>
  <c r="I50" i="33"/>
  <c r="H50" i="33"/>
  <c r="G50" i="33"/>
  <c r="J48" i="33"/>
  <c r="H47" i="33"/>
  <c r="G47" i="33"/>
  <c r="J44" i="33"/>
  <c r="J43" i="33" s="1"/>
  <c r="I43" i="33"/>
  <c r="H43" i="33"/>
  <c r="G43" i="33"/>
  <c r="J42" i="33"/>
  <c r="E42" i="33"/>
  <c r="E41" i="33" s="1"/>
  <c r="L41" i="33"/>
  <c r="I41" i="33"/>
  <c r="H41" i="33"/>
  <c r="G41" i="33"/>
  <c r="J40" i="33"/>
  <c r="C40" i="33"/>
  <c r="C39" i="33" s="1"/>
  <c r="L39" i="33"/>
  <c r="I39" i="33"/>
  <c r="H39" i="33"/>
  <c r="G39" i="33"/>
  <c r="J38" i="33"/>
  <c r="I37" i="33"/>
  <c r="H37" i="33"/>
  <c r="G37" i="33"/>
  <c r="J36" i="33"/>
  <c r="I35" i="33"/>
  <c r="H35" i="33"/>
  <c r="G35" i="33"/>
  <c r="J34" i="33"/>
  <c r="J33" i="33" s="1"/>
  <c r="L33" i="33"/>
  <c r="I33" i="33"/>
  <c r="H33" i="33"/>
  <c r="G33" i="33"/>
  <c r="J32" i="33"/>
  <c r="B32" i="33"/>
  <c r="B31" i="33" s="1"/>
  <c r="I31" i="33"/>
  <c r="H31" i="33"/>
  <c r="G31" i="33"/>
  <c r="J30" i="33"/>
  <c r="I29" i="33"/>
  <c r="H29" i="33"/>
  <c r="G29" i="33"/>
  <c r="J28" i="33"/>
  <c r="E28" i="33"/>
  <c r="E27" i="33" s="1"/>
  <c r="L27" i="33"/>
  <c r="I27" i="33"/>
  <c r="H27" i="33"/>
  <c r="J27" i="33" s="1"/>
  <c r="G27" i="33"/>
  <c r="J25" i="33"/>
  <c r="I24" i="33"/>
  <c r="H24" i="33"/>
  <c r="G24" i="33"/>
  <c r="J23" i="33"/>
  <c r="E23" i="33"/>
  <c r="E22" i="33" s="1"/>
  <c r="L22" i="33"/>
  <c r="L54" i="33" s="1"/>
  <c r="I22" i="33"/>
  <c r="H22" i="33"/>
  <c r="G22" i="33"/>
  <c r="J20" i="33"/>
  <c r="D20" i="33"/>
  <c r="D19" i="33" s="1"/>
  <c r="L19" i="33"/>
  <c r="I19" i="33"/>
  <c r="H19" i="33"/>
  <c r="G19" i="33"/>
  <c r="J16" i="33"/>
  <c r="C16" i="33"/>
  <c r="C15" i="33" s="1"/>
  <c r="I15" i="33"/>
  <c r="H15" i="33"/>
  <c r="G15" i="33"/>
  <c r="J14" i="33"/>
  <c r="D14" i="33"/>
  <c r="J13" i="33"/>
  <c r="L12" i="33"/>
  <c r="I12" i="33"/>
  <c r="I54" i="33" s="1"/>
  <c r="H12" i="33"/>
  <c r="H54" i="33" s="1"/>
  <c r="G12" i="33"/>
  <c r="G54" i="33" s="1"/>
  <c r="L19" i="13"/>
  <c r="B36" i="33" s="1"/>
  <c r="B35" i="33" s="1"/>
  <c r="O19" i="9"/>
  <c r="D34" i="33" s="1"/>
  <c r="D33" i="33" s="1"/>
  <c r="M21" i="24"/>
  <c r="C13" i="33" s="1"/>
  <c r="C12" i="33" s="1"/>
  <c r="Q21" i="24"/>
  <c r="F13" i="33" s="1"/>
  <c r="S14" i="21"/>
  <c r="S14" i="17"/>
  <c r="S14" i="8"/>
  <c r="S15" i="19"/>
  <c r="S14" i="19"/>
  <c r="S14" i="18"/>
  <c r="S14" i="16"/>
  <c r="S18" i="15"/>
  <c r="S14" i="15"/>
  <c r="S15" i="12"/>
  <c r="S14" i="12"/>
  <c r="S14" i="11"/>
  <c r="S15" i="13"/>
  <c r="S15" i="9"/>
  <c r="S14" i="7"/>
  <c r="S14" i="6"/>
  <c r="S14" i="5"/>
  <c r="S14" i="4"/>
  <c r="S14" i="3"/>
  <c r="S14" i="2"/>
  <c r="S14" i="1"/>
  <c r="S14" i="22"/>
  <c r="S15" i="22"/>
  <c r="S14" i="25"/>
  <c r="L15" i="25"/>
  <c r="M15" i="25"/>
  <c r="M18" i="25" s="1"/>
  <c r="C14" i="33" s="1"/>
  <c r="N15" i="25"/>
  <c r="O15" i="25"/>
  <c r="P15" i="25"/>
  <c r="Q15" i="25"/>
  <c r="Q18" i="25" s="1"/>
  <c r="R15" i="25"/>
  <c r="L18" i="25"/>
  <c r="B14" i="33" s="1"/>
  <c r="N18" i="25"/>
  <c r="O18" i="25"/>
  <c r="P18" i="25"/>
  <c r="E14" i="33" s="1"/>
  <c r="R18" i="25"/>
  <c r="S14" i="24"/>
  <c r="L15" i="24"/>
  <c r="M15" i="24"/>
  <c r="N15" i="24"/>
  <c r="O15" i="24"/>
  <c r="P15" i="24"/>
  <c r="Q15" i="24"/>
  <c r="R15" i="24"/>
  <c r="R18" i="24" s="1"/>
  <c r="S15" i="24"/>
  <c r="L18" i="24"/>
  <c r="M18" i="24"/>
  <c r="N18" i="24"/>
  <c r="O18" i="24"/>
  <c r="P18" i="24"/>
  <c r="Q18" i="24"/>
  <c r="S18" i="24"/>
  <c r="S14" i="23"/>
  <c r="L15" i="23"/>
  <c r="M15" i="23"/>
  <c r="N15" i="23"/>
  <c r="O15" i="23"/>
  <c r="P15" i="23"/>
  <c r="Q15" i="23"/>
  <c r="R15" i="23"/>
  <c r="R18" i="23" s="1"/>
  <c r="S15" i="23"/>
  <c r="L18" i="23"/>
  <c r="L21" i="24" s="1"/>
  <c r="B13" i="33" s="1"/>
  <c r="B12" i="33" s="1"/>
  <c r="M18" i="23"/>
  <c r="N18" i="23"/>
  <c r="N21" i="24" s="1"/>
  <c r="O18" i="23"/>
  <c r="O21" i="24" s="1"/>
  <c r="D13" i="33" s="1"/>
  <c r="D12" i="33" s="1"/>
  <c r="P18" i="23"/>
  <c r="P21" i="24" s="1"/>
  <c r="E13" i="33" s="1"/>
  <c r="Q18" i="23"/>
  <c r="S18" i="23"/>
  <c r="L16" i="22"/>
  <c r="M16" i="22"/>
  <c r="N16" i="22"/>
  <c r="N19" i="22" s="1"/>
  <c r="O16" i="22"/>
  <c r="P16" i="22"/>
  <c r="Q16" i="22"/>
  <c r="S16" i="22" s="1"/>
  <c r="R16" i="22"/>
  <c r="R19" i="22" s="1"/>
  <c r="L19" i="22"/>
  <c r="B16" i="33" s="1"/>
  <c r="B15" i="33" s="1"/>
  <c r="M19" i="22"/>
  <c r="O19" i="22"/>
  <c r="D16" i="33" s="1"/>
  <c r="D15" i="33" s="1"/>
  <c r="P19" i="22"/>
  <c r="E16" i="33" s="1"/>
  <c r="E15" i="33" s="1"/>
  <c r="Q19" i="22"/>
  <c r="F16" i="33" s="1"/>
  <c r="L15" i="21"/>
  <c r="L18" i="21" s="1"/>
  <c r="B18" i="33" s="1"/>
  <c r="B17" i="33" s="1"/>
  <c r="M15" i="21"/>
  <c r="N15" i="21"/>
  <c r="O15" i="21"/>
  <c r="P15" i="21"/>
  <c r="P18" i="21" s="1"/>
  <c r="E18" i="33" s="1"/>
  <c r="E17" i="33" s="1"/>
  <c r="Q15" i="21"/>
  <c r="S15" i="21" s="1"/>
  <c r="R15" i="21"/>
  <c r="M18" i="21"/>
  <c r="C18" i="33" s="1"/>
  <c r="C17" i="33" s="1"/>
  <c r="N18" i="21"/>
  <c r="O18" i="21"/>
  <c r="D18" i="33" s="1"/>
  <c r="D17" i="33" s="1"/>
  <c r="Q18" i="21"/>
  <c r="F18" i="33" s="1"/>
  <c r="R18" i="21"/>
  <c r="L15" i="19"/>
  <c r="M15" i="19"/>
  <c r="M18" i="19" s="1"/>
  <c r="N15" i="19"/>
  <c r="N18" i="19" s="1"/>
  <c r="O15" i="19"/>
  <c r="O18" i="19" s="1"/>
  <c r="D51" i="33" s="1"/>
  <c r="D50" i="33" s="1"/>
  <c r="P15" i="19"/>
  <c r="Q15" i="19"/>
  <c r="Q18" i="19" s="1"/>
  <c r="S18" i="19" s="1"/>
  <c r="R15" i="19"/>
  <c r="R18" i="19" s="1"/>
  <c r="L18" i="19"/>
  <c r="B51" i="33" s="1"/>
  <c r="B50" i="33" s="1"/>
  <c r="P18" i="19"/>
  <c r="E53" i="33" s="1"/>
  <c r="E52" i="33" s="1"/>
  <c r="L15" i="18"/>
  <c r="M15" i="18"/>
  <c r="M18" i="18" s="1"/>
  <c r="C49" i="33" s="1"/>
  <c r="N15" i="18"/>
  <c r="O15" i="18"/>
  <c r="O18" i="18" s="1"/>
  <c r="D49" i="33" s="1"/>
  <c r="P15" i="18"/>
  <c r="Q15" i="18"/>
  <c r="Q18" i="18" s="1"/>
  <c r="F49" i="33" s="1"/>
  <c r="R15" i="18"/>
  <c r="L18" i="18"/>
  <c r="B49" i="33" s="1"/>
  <c r="N18" i="18"/>
  <c r="P18" i="18"/>
  <c r="E49" i="33" s="1"/>
  <c r="R18" i="18"/>
  <c r="L15" i="17"/>
  <c r="L18" i="17" s="1"/>
  <c r="B48" i="33" s="1"/>
  <c r="M15" i="17"/>
  <c r="M18" i="17" s="1"/>
  <c r="N15" i="17"/>
  <c r="O15" i="17"/>
  <c r="O18" i="17" s="1"/>
  <c r="D48" i="33" s="1"/>
  <c r="P15" i="17"/>
  <c r="P18" i="17" s="1"/>
  <c r="E48" i="33" s="1"/>
  <c r="Q15" i="17"/>
  <c r="Q18" i="17" s="1"/>
  <c r="F48" i="33" s="1"/>
  <c r="R15" i="17"/>
  <c r="N18" i="17"/>
  <c r="R18" i="17"/>
  <c r="L15" i="16"/>
  <c r="M15" i="16"/>
  <c r="M18" i="16" s="1"/>
  <c r="C44" i="33" s="1"/>
  <c r="C43" i="33" s="1"/>
  <c r="N15" i="16"/>
  <c r="O15" i="16"/>
  <c r="O18" i="16" s="1"/>
  <c r="D44" i="33" s="1"/>
  <c r="D43" i="33" s="1"/>
  <c r="P15" i="16"/>
  <c r="Q15" i="16"/>
  <c r="Q18" i="16" s="1"/>
  <c r="F44" i="33" s="1"/>
  <c r="F43" i="33" s="1"/>
  <c r="R15" i="16"/>
  <c r="L18" i="16"/>
  <c r="B44" i="33" s="1"/>
  <c r="B43" i="33" s="1"/>
  <c r="N18" i="16"/>
  <c r="P18" i="16"/>
  <c r="E44" i="33" s="1"/>
  <c r="E43" i="33" s="1"/>
  <c r="R18" i="16"/>
  <c r="L15" i="15"/>
  <c r="M15" i="15"/>
  <c r="M18" i="15" s="1"/>
  <c r="C42" i="33" s="1"/>
  <c r="C41" i="33" s="1"/>
  <c r="N15" i="15"/>
  <c r="N18" i="15" s="1"/>
  <c r="O15" i="15"/>
  <c r="O18" i="15" s="1"/>
  <c r="D42" i="33" s="1"/>
  <c r="D41" i="33" s="1"/>
  <c r="P15" i="15"/>
  <c r="Q15" i="15"/>
  <c r="Q18" i="15" s="1"/>
  <c r="F42" i="33" s="1"/>
  <c r="R15" i="15"/>
  <c r="L18" i="15"/>
  <c r="B42" i="33" s="1"/>
  <c r="B41" i="33" s="1"/>
  <c r="P18" i="15"/>
  <c r="R18" i="15"/>
  <c r="L16" i="13"/>
  <c r="M16" i="13"/>
  <c r="M19" i="13" s="1"/>
  <c r="C36" i="33" s="1"/>
  <c r="C35" i="33" s="1"/>
  <c r="N16" i="13"/>
  <c r="N19" i="13" s="1"/>
  <c r="O16" i="13"/>
  <c r="O19" i="13" s="1"/>
  <c r="D36" i="33" s="1"/>
  <c r="D35" i="33" s="1"/>
  <c r="P16" i="13"/>
  <c r="P19" i="13" s="1"/>
  <c r="E36" i="33" s="1"/>
  <c r="E35" i="33" s="1"/>
  <c r="Q16" i="13"/>
  <c r="S16" i="13" s="1"/>
  <c r="R16" i="13"/>
  <c r="R19" i="13" s="1"/>
  <c r="L15" i="12"/>
  <c r="L18" i="12" s="1"/>
  <c r="B40" i="33" s="1"/>
  <c r="B39" i="33" s="1"/>
  <c r="M15" i="12"/>
  <c r="M18" i="12" s="1"/>
  <c r="N15" i="12"/>
  <c r="O15" i="12"/>
  <c r="O18" i="12" s="1"/>
  <c r="D40" i="33" s="1"/>
  <c r="D39" i="33" s="1"/>
  <c r="P15" i="12"/>
  <c r="P18" i="12" s="1"/>
  <c r="E40" i="33" s="1"/>
  <c r="E39" i="33" s="1"/>
  <c r="Q15" i="12"/>
  <c r="Q18" i="12" s="1"/>
  <c r="S18" i="12" s="1"/>
  <c r="R15" i="12"/>
  <c r="N18" i="12"/>
  <c r="R18" i="12"/>
  <c r="L15" i="11"/>
  <c r="M15" i="11"/>
  <c r="M18" i="11" s="1"/>
  <c r="C38" i="33" s="1"/>
  <c r="C37" i="33" s="1"/>
  <c r="N15" i="11"/>
  <c r="O15" i="11"/>
  <c r="O18" i="11" s="1"/>
  <c r="D38" i="33" s="1"/>
  <c r="D37" i="33" s="1"/>
  <c r="P15" i="11"/>
  <c r="Q15" i="11"/>
  <c r="Q18" i="11" s="1"/>
  <c r="F38" i="33" s="1"/>
  <c r="R15" i="11"/>
  <c r="L18" i="11"/>
  <c r="B38" i="33" s="1"/>
  <c r="B37" i="33" s="1"/>
  <c r="N18" i="11"/>
  <c r="P18" i="11"/>
  <c r="E38" i="33" s="1"/>
  <c r="E37" i="33" s="1"/>
  <c r="R18" i="11"/>
  <c r="L16" i="9"/>
  <c r="L19" i="9" s="1"/>
  <c r="B34" i="33" s="1"/>
  <c r="B33" i="33" s="1"/>
  <c r="M16" i="9"/>
  <c r="M19" i="9" s="1"/>
  <c r="C34" i="33" s="1"/>
  <c r="C33" i="33" s="1"/>
  <c r="N16" i="9"/>
  <c r="N19" i="9" s="1"/>
  <c r="O16" i="9"/>
  <c r="P16" i="9"/>
  <c r="P19" i="9" s="1"/>
  <c r="E34" i="33" s="1"/>
  <c r="E33" i="33" s="1"/>
  <c r="Q16" i="9"/>
  <c r="S16" i="9" s="1"/>
  <c r="R16" i="9"/>
  <c r="R19" i="9" s="1"/>
  <c r="L15" i="8"/>
  <c r="L18" i="8" s="1"/>
  <c r="B53" i="33" s="1"/>
  <c r="B52" i="33" s="1"/>
  <c r="M15" i="8"/>
  <c r="N15" i="8"/>
  <c r="N18" i="8" s="1"/>
  <c r="O15" i="8"/>
  <c r="O18" i="8" s="1"/>
  <c r="P15" i="8"/>
  <c r="P18" i="8" s="1"/>
  <c r="Q15" i="8"/>
  <c r="S15" i="8" s="1"/>
  <c r="R15" i="8"/>
  <c r="R18" i="8" s="1"/>
  <c r="M18" i="8"/>
  <c r="S18" i="8" s="1"/>
  <c r="Q18" i="8"/>
  <c r="L15" i="7"/>
  <c r="L18" i="7" s="1"/>
  <c r="M15" i="7"/>
  <c r="M18" i="7" s="1"/>
  <c r="C32" i="33" s="1"/>
  <c r="C31" i="33" s="1"/>
  <c r="N15" i="7"/>
  <c r="N18" i="7" s="1"/>
  <c r="O15" i="7"/>
  <c r="P15" i="7"/>
  <c r="P18" i="7" s="1"/>
  <c r="E32" i="33" s="1"/>
  <c r="E31" i="33" s="1"/>
  <c r="Q15" i="7"/>
  <c r="S15" i="7" s="1"/>
  <c r="R15" i="7"/>
  <c r="R18" i="7" s="1"/>
  <c r="O18" i="7"/>
  <c r="D32" i="33" s="1"/>
  <c r="D31" i="33" s="1"/>
  <c r="Q18" i="7"/>
  <c r="L15" i="6"/>
  <c r="L18" i="6" s="1"/>
  <c r="B30" i="33" s="1"/>
  <c r="B29" i="33" s="1"/>
  <c r="M15" i="6"/>
  <c r="N15" i="6"/>
  <c r="N18" i="6" s="1"/>
  <c r="O15" i="6"/>
  <c r="O18" i="6" s="1"/>
  <c r="D30" i="33" s="1"/>
  <c r="D29" i="33" s="1"/>
  <c r="P15" i="6"/>
  <c r="P18" i="6" s="1"/>
  <c r="E30" i="33" s="1"/>
  <c r="E29" i="33" s="1"/>
  <c r="Q15" i="6"/>
  <c r="S15" i="6" s="1"/>
  <c r="R15" i="6"/>
  <c r="R18" i="6" s="1"/>
  <c r="M18" i="6"/>
  <c r="C30" i="33" s="1"/>
  <c r="C29" i="33" s="1"/>
  <c r="Q18" i="6"/>
  <c r="F30" i="33" s="1"/>
  <c r="L15" i="5"/>
  <c r="L18" i="5" s="1"/>
  <c r="B28" i="33" s="1"/>
  <c r="B27" i="33" s="1"/>
  <c r="M15" i="5"/>
  <c r="M18" i="5" s="1"/>
  <c r="C28" i="33" s="1"/>
  <c r="C27" i="33" s="1"/>
  <c r="N15" i="5"/>
  <c r="N18" i="5" s="1"/>
  <c r="O15" i="5"/>
  <c r="P15" i="5"/>
  <c r="P18" i="5" s="1"/>
  <c r="Q15" i="5"/>
  <c r="Q18" i="5" s="1"/>
  <c r="R15" i="5"/>
  <c r="R18" i="5" s="1"/>
  <c r="O18" i="5"/>
  <c r="D28" i="33" s="1"/>
  <c r="D27" i="33" s="1"/>
  <c r="L15" i="4"/>
  <c r="L18" i="4" s="1"/>
  <c r="M15" i="4"/>
  <c r="N15" i="4"/>
  <c r="N18" i="4" s="1"/>
  <c r="O15" i="4"/>
  <c r="O18" i="4" s="1"/>
  <c r="P15" i="4"/>
  <c r="P18" i="4" s="1"/>
  <c r="Q15" i="4"/>
  <c r="S15" i="4" s="1"/>
  <c r="R15" i="4"/>
  <c r="R18" i="4" s="1"/>
  <c r="M18" i="4"/>
  <c r="C46" i="33" s="1"/>
  <c r="C45" i="33" s="1"/>
  <c r="Q18" i="4"/>
  <c r="L15" i="3"/>
  <c r="L18" i="3" s="1"/>
  <c r="B25" i="33" s="1"/>
  <c r="B24" i="33" s="1"/>
  <c r="M15" i="3"/>
  <c r="M18" i="3" s="1"/>
  <c r="C25" i="33" s="1"/>
  <c r="C24" i="33" s="1"/>
  <c r="N15" i="3"/>
  <c r="N18" i="3" s="1"/>
  <c r="O15" i="3"/>
  <c r="P15" i="3"/>
  <c r="P18" i="3" s="1"/>
  <c r="E25" i="33" s="1"/>
  <c r="E24" i="33" s="1"/>
  <c r="Q15" i="3"/>
  <c r="S15" i="3" s="1"/>
  <c r="R15" i="3"/>
  <c r="R18" i="3" s="1"/>
  <c r="O18" i="3"/>
  <c r="D25" i="33" s="1"/>
  <c r="D24" i="33" s="1"/>
  <c r="Q18" i="3"/>
  <c r="S18" i="3" s="1"/>
  <c r="L15" i="2"/>
  <c r="L18" i="2" s="1"/>
  <c r="B23" i="33" s="1"/>
  <c r="B22" i="33" s="1"/>
  <c r="M15" i="2"/>
  <c r="N15" i="2"/>
  <c r="N18" i="2" s="1"/>
  <c r="O15" i="2"/>
  <c r="O18" i="2" s="1"/>
  <c r="D23" i="33" s="1"/>
  <c r="D22" i="33" s="1"/>
  <c r="P15" i="2"/>
  <c r="P18" i="2" s="1"/>
  <c r="Q15" i="2"/>
  <c r="S15" i="2" s="1"/>
  <c r="R15" i="2"/>
  <c r="R18" i="2" s="1"/>
  <c r="M18" i="2"/>
  <c r="C23" i="33" s="1"/>
  <c r="C22" i="33" s="1"/>
  <c r="Q18" i="2"/>
  <c r="F23" i="33" s="1"/>
  <c r="F22" i="33" s="1"/>
  <c r="L15" i="1"/>
  <c r="L18" i="1" s="1"/>
  <c r="B20" i="33" s="1"/>
  <c r="B19" i="33" s="1"/>
  <c r="M15" i="1"/>
  <c r="M18" i="1" s="1"/>
  <c r="C20" i="33" s="1"/>
  <c r="C19" i="33" s="1"/>
  <c r="N15" i="1"/>
  <c r="N18" i="1" s="1"/>
  <c r="O15" i="1"/>
  <c r="P15" i="1"/>
  <c r="P18" i="1" s="1"/>
  <c r="E20" i="33" s="1"/>
  <c r="E19" i="33" s="1"/>
  <c r="Q15" i="1"/>
  <c r="S15" i="1" s="1"/>
  <c r="R15" i="1"/>
  <c r="R18" i="1" s="1"/>
  <c r="O18" i="1"/>
  <c r="Q18" i="1"/>
  <c r="S18" i="1" s="1"/>
  <c r="F28" i="33" l="1"/>
  <c r="S18" i="5"/>
  <c r="E47" i="33"/>
  <c r="S18" i="7"/>
  <c r="F47" i="33"/>
  <c r="K47" i="33" s="1"/>
  <c r="E12" i="33"/>
  <c r="F14" i="33"/>
  <c r="F12" i="33" s="1"/>
  <c r="K12" i="33" s="1"/>
  <c r="S18" i="25"/>
  <c r="R21" i="24"/>
  <c r="S18" i="2"/>
  <c r="S15" i="5"/>
  <c r="S18" i="6"/>
  <c r="S18" i="11"/>
  <c r="S15" i="16"/>
  <c r="S18" i="18"/>
  <c r="S15" i="17"/>
  <c r="S18" i="21"/>
  <c r="Q19" i="9"/>
  <c r="F34" i="33" s="1"/>
  <c r="F33" i="33" s="1"/>
  <c r="Q19" i="13"/>
  <c r="F36" i="33" s="1"/>
  <c r="F35" i="33" s="1"/>
  <c r="F20" i="33"/>
  <c r="F19" i="33" s="1"/>
  <c r="E51" i="33"/>
  <c r="E50" i="33" s="1"/>
  <c r="E54" i="33" s="1"/>
  <c r="F53" i="33"/>
  <c r="F32" i="33"/>
  <c r="S15" i="25"/>
  <c r="S19" i="22"/>
  <c r="S15" i="15"/>
  <c r="S18" i="16"/>
  <c r="S18" i="17"/>
  <c r="F25" i="33"/>
  <c r="K25" i="33" s="1"/>
  <c r="F40" i="33"/>
  <c r="F51" i="33"/>
  <c r="C53" i="33"/>
  <c r="C52" i="33" s="1"/>
  <c r="S18" i="4"/>
  <c r="S15" i="11"/>
  <c r="S15" i="18"/>
  <c r="D47" i="33"/>
  <c r="B47" i="33"/>
  <c r="K49" i="33"/>
  <c r="C47" i="33"/>
  <c r="C54" i="33" s="1"/>
  <c r="B54" i="33"/>
  <c r="D54" i="33"/>
  <c r="J22" i="33"/>
  <c r="J45" i="33"/>
  <c r="F45" i="33"/>
  <c r="K45" i="33" s="1"/>
  <c r="K46" i="33"/>
  <c r="J31" i="33"/>
  <c r="F17" i="33"/>
  <c r="K16" i="33"/>
  <c r="J19" i="33"/>
  <c r="J24" i="33"/>
  <c r="J29" i="33"/>
  <c r="K42" i="33"/>
  <c r="K48" i="33"/>
  <c r="F52" i="33"/>
  <c r="F24" i="33"/>
  <c r="K38" i="33"/>
  <c r="F15" i="33"/>
  <c r="K15" i="33" s="1"/>
  <c r="K40" i="33"/>
  <c r="K24" i="33"/>
  <c r="K14" i="33"/>
  <c r="K28" i="33"/>
  <c r="F29" i="33"/>
  <c r="K29" i="33" s="1"/>
  <c r="F31" i="33"/>
  <c r="K31" i="33" s="1"/>
  <c r="K32" i="33"/>
  <c r="K34" i="33"/>
  <c r="K35" i="33"/>
  <c r="J35" i="33"/>
  <c r="K36" i="33"/>
  <c r="J37" i="33"/>
  <c r="J39" i="33"/>
  <c r="F39" i="33"/>
  <c r="K39" i="33" s="1"/>
  <c r="J41" i="33"/>
  <c r="F41" i="33"/>
  <c r="K41" i="33" s="1"/>
  <c r="K44" i="33"/>
  <c r="J47" i="33"/>
  <c r="J50" i="33"/>
  <c r="K51" i="33"/>
  <c r="J17" i="33"/>
  <c r="J52" i="33"/>
  <c r="K19" i="33"/>
  <c r="K22" i="33"/>
  <c r="F27" i="33"/>
  <c r="K27" i="33" s="1"/>
  <c r="K30" i="33"/>
  <c r="F37" i="33"/>
  <c r="K37" i="33" s="1"/>
  <c r="K43" i="33"/>
  <c r="F50" i="33"/>
  <c r="K50" i="33" s="1"/>
  <c r="K33" i="33"/>
  <c r="K13" i="33"/>
  <c r="J15" i="33"/>
  <c r="K20" i="33"/>
  <c r="K23" i="33"/>
  <c r="J12" i="33"/>
  <c r="S19" i="9"/>
  <c r="J54" i="33" l="1"/>
  <c r="F54" i="33"/>
  <c r="K54" i="33"/>
  <c r="S19" i="13"/>
</calcChain>
</file>

<file path=xl/sharedStrings.xml><?xml version="1.0" encoding="utf-8"?>
<sst xmlns="http://schemas.openxmlformats.org/spreadsheetml/2006/main" count="1441" uniqueCount="204">
  <si>
    <t>TOTAL DE LAS ACCIONES</t>
  </si>
  <si>
    <t>1 ACCIONES</t>
  </si>
  <si>
    <t>TOTAL PLANEACION Y POLITICAS PUBLICAS</t>
  </si>
  <si>
    <t xml:space="preserve"> </t>
  </si>
  <si>
    <t>31/03/2018</t>
  </si>
  <si>
    <t/>
  </si>
  <si>
    <t>31/12/2018</t>
  </si>
  <si>
    <t>01/01/2018</t>
  </si>
  <si>
    <t>1.0000 ACCION</t>
  </si>
  <si>
    <t>GASTO CORRIENTE</t>
  </si>
  <si>
    <t>NO INICIADA</t>
  </si>
  <si>
    <t>RAMO 04</t>
  </si>
  <si>
    <t>Cárdenas</t>
  </si>
  <si>
    <t>0001</t>
  </si>
  <si>
    <t>RECURSOS POR APLICAR FORTASEG 2018</t>
  </si>
  <si>
    <t>04-006</t>
  </si>
  <si>
    <t>PLANEACION Y POLITICAS PUBLICAS</t>
  </si>
  <si>
    <t>04-04001-P010</t>
  </si>
  <si>
    <t>CIERRE TRIMESTRAL</t>
  </si>
  <si>
    <t>TERM. REAL DE OBRA</t>
  </si>
  <si>
    <t>TERM. CONTRATADO</t>
  </si>
  <si>
    <t>TERM. PROGRAMADA</t>
  </si>
  <si>
    <t>INICIO REAL DE OBRA</t>
  </si>
  <si>
    <t>INICIO CONTRATADO</t>
  </si>
  <si>
    <t>INICIO PROGRAMADA</t>
  </si>
  <si>
    <t>FIS</t>
  </si>
  <si>
    <t>FIN</t>
  </si>
  <si>
    <t>ACUMULADO</t>
  </si>
  <si>
    <t>EN EL TRIMESTRE</t>
  </si>
  <si>
    <t>TRIMESTRE ANTERIOR</t>
  </si>
  <si>
    <t>OBSERVACIONES</t>
  </si>
  <si>
    <t>FECHA</t>
  </si>
  <si>
    <t>MODALIDAD DE EJECUCION</t>
  </si>
  <si>
    <t>AVANCES</t>
  </si>
  <si>
    <t>PAGADO ACUMULADO</t>
  </si>
  <si>
    <t>EJERCIDO</t>
  </si>
  <si>
    <t>DEVENGADO ACUMULADO</t>
  </si>
  <si>
    <t>PRESUPUESTO MODIFICADO AL 31 DE MARZO DE 2018</t>
  </si>
  <si>
    <t>PRESUPUESTO APROBADO</t>
  </si>
  <si>
    <t>META ANUAL</t>
  </si>
  <si>
    <t>TIPO GASTO</t>
  </si>
  <si>
    <t>SITUACION</t>
  </si>
  <si>
    <t>PROCEDENCIA</t>
  </si>
  <si>
    <t>UBICACION</t>
  </si>
  <si>
    <t>CLAVE LOCALIDAD</t>
  </si>
  <si>
    <t>NOMBRE DEL PROYECTO</t>
  </si>
  <si>
    <t>NO. PROYECTO/COMPONENTE</t>
  </si>
  <si>
    <t>NOMBRE DEL PROGRAMATICA</t>
  </si>
  <si>
    <t>CLAVE PROGRAMATICA UR-AI-PP</t>
  </si>
  <si>
    <t>NO. CONSEC.</t>
  </si>
  <si>
    <t>SITUACION DE LA OBRA: NO INICIADAS</t>
  </si>
  <si>
    <t>PROCEDENCIA: FORTALECIMIENTO A LA SEGURIDAD (FORTASEG) PRO. NORMAL</t>
  </si>
  <si>
    <t>RELACION DE ACCIONES DE GASTO PUBLICO</t>
  </si>
  <si>
    <t>MODALIDAD DE LA INVERSION: PROGRAMA NORMAL</t>
  </si>
  <si>
    <t>H. AYUNTAMIENTO DE CARDENAS, TABASCO.</t>
  </si>
  <si>
    <t>RAMO 15</t>
  </si>
  <si>
    <t>RECURSOS POR APLICAR DEL PROGRAMA HÁBITAT 2018</t>
  </si>
  <si>
    <t>04-011</t>
  </si>
  <si>
    <t>PROCEDENCIA: PROGRAMA HÁBITAT PRO. NORMAL</t>
  </si>
  <si>
    <t>RECURSOS POR APLICAR DE PROGRAMA DE VIVIENDA DIGNA 2018</t>
  </si>
  <si>
    <t>04-012</t>
  </si>
  <si>
    <t>PROCEDENCIA: PROGRAMA DE VIVIENDA DIGNA PRO. NORMAL</t>
  </si>
  <si>
    <t>RAMO 23</t>
  </si>
  <si>
    <t>RECURSOS POR APLICAR DE PROGRAMAS REGIONALES</t>
  </si>
  <si>
    <t>04-015</t>
  </si>
  <si>
    <t>PROCEDENCIA: PROGRAMAS REGIONALES PRO. NORMAL</t>
  </si>
  <si>
    <t>RECURSOS POR APLICAR FONDO DE APOYO EN INFRAESTRUCTURA Y PRODUCTIVIDAD</t>
  </si>
  <si>
    <t>04-019</t>
  </si>
  <si>
    <t>PROCEDENCIA: FONDO DE APOYO EN INFRAESTRUCTURA Y PRODUCTIVIDAD PRO. NORMAL</t>
  </si>
  <si>
    <t>RECURSOS POR APLICAR FONDO DE INFRAESTRUCTURA DEPORTIVA</t>
  </si>
  <si>
    <t>04-020</t>
  </si>
  <si>
    <t>PROCEDENCIA: FONDO DE INFRAESTRUCTURA DEPORTIVA PRO. NORMAL</t>
  </si>
  <si>
    <t>RECURSOS POR APLICAR FONDO DE CULTURA</t>
  </si>
  <si>
    <t>04-021</t>
  </si>
  <si>
    <t>PROCEDENCIA: FONDO DE CULTURA PRO. NORMAL</t>
  </si>
  <si>
    <t>RECURSOS POR APLICAR DE PROYECTOS DE DESARROLLO REGIONAL</t>
  </si>
  <si>
    <t>04-016</t>
  </si>
  <si>
    <t>PROCEDENCIA: PROYECTOS DE DESARROLLO REGIONAL PRO. NORMAL</t>
  </si>
  <si>
    <t>RECURSOS POR APLICAR DE FONDO PARA ENTIDADES Y MUNICIPIOS PRODUCTORES DE HIDROCARBUROS EN REGIONES TERRESTRES 2018</t>
  </si>
  <si>
    <t>04-007</t>
  </si>
  <si>
    <t>PROCEDENCIA: FONDO  PARA LAS ENTIDADES FEDERATIVAS Y MUNICIPIOS PRODUCTORES DE HIDROCARBUROS TERRESTRES PRO. NORMAL</t>
  </si>
  <si>
    <t>MODALIDAD DE LA INVERSION: REMANENTE</t>
  </si>
  <si>
    <t>RECURSOS POR APLICAR DE CONTINGENCIAS ECONÓMICAS PARA INVERSIÓN 2018</t>
  </si>
  <si>
    <t>04-018</t>
  </si>
  <si>
    <t>PROCEDENCIA: CONTINGENCIAS ECONÓMICAS PRO. NORMAL</t>
  </si>
  <si>
    <t>RECURSOS POR APLICAR FONDO PARA EL FORTALECIMIENTO DE LA INFRAESTRUCTURA ESTATAL Y MUNICIPAL</t>
  </si>
  <si>
    <t>04-017</t>
  </si>
  <si>
    <t>PROCEDENCIA: FONDO PARA EL FORTALECIMIENTO DE LA INFRAESTRUCTURA ESTATAL Y MUNICIPAL PRO. NORMAL</t>
  </si>
  <si>
    <t>01/02/2018</t>
  </si>
  <si>
    <t>ADMINISTRACIÓN</t>
  </si>
  <si>
    <t>RECURSOS POR APLICAR DE FONDO PARA LAS ENTIDADES FEDERATIVAS Y MUNICIPIOS PRODUCTORES DE HIDROCARBUROS EN REGIONES MARÍTIMAS 2018</t>
  </si>
  <si>
    <t>04-034</t>
  </si>
  <si>
    <t>PROCEDENCIA: FONDO PARA LAS ENTIDADES FEDERATIVAS Y MUNICIPIOS PRODUCTORES DE HIDROCARBUROS EN REGIONES MARÍTIMAS PRO. NORMAL</t>
  </si>
  <si>
    <t>RECURSOS POR APLICAR FONDO DE FORTALECIMIENTO FINANCIERO PARA INVERSIÓN</t>
  </si>
  <si>
    <t>04-013</t>
  </si>
  <si>
    <t>PROCEDENCIA: FONDO DE FORTALECIMIENTO FINANCIERO PARA INVERSION PRO. NORMAL</t>
  </si>
  <si>
    <t>RECURSOS POR APLICAR DE REMANENTES RAMO 23 (FONDO DE FORTALECIMIENTO FINANCIERO PARA INVERSIÓN 2)</t>
  </si>
  <si>
    <t>04-026</t>
  </si>
  <si>
    <t>PROCEDENCIA: FONDO DE FORTALECIMIENTO FINANCIERO PARA INVERSION 2 REM.</t>
  </si>
  <si>
    <t>RECURSOS POR APLICAR DE PROGRAMAS REGIONALES II 2018</t>
  </si>
  <si>
    <t>04-010</t>
  </si>
  <si>
    <t xml:space="preserve">FIN </t>
  </si>
  <si>
    <t>PROCEDENCIA: PROGRAMAS REGIONALES 2. PRO. NORMAL</t>
  </si>
  <si>
    <t>RECURSOS POR APLICAR DE REMANENTES RAMO 23 (PROGRAMAS REGIONALES 2)</t>
  </si>
  <si>
    <t>04-025</t>
  </si>
  <si>
    <t>PROCEDENCIA: PROGRAMAS REGIONALES 2. REM.</t>
  </si>
  <si>
    <t>RECURSOS POR APLICAR AMPLIACIONES PARA PROYECTOS DE DESARROLLO REGIONAL 2018</t>
  </si>
  <si>
    <t>04-008</t>
  </si>
  <si>
    <t>PROCEDENCIA: FONDO DE AMPLIACIONES PARA PROYECTOS DE DESARROLLO REGIONAL PRO. NORMAL</t>
  </si>
  <si>
    <t>NO INICIADAS</t>
  </si>
  <si>
    <t>CONCLUIDAS</t>
  </si>
  <si>
    <t>AVANCE PORCENTUAL FINANCIERO</t>
  </si>
  <si>
    <t>TOTAL DE ACCIONES</t>
  </si>
  <si>
    <t>ACCIONES</t>
  </si>
  <si>
    <t>CONVENIO ESTATAL FISE</t>
  </si>
  <si>
    <t>RECURSOS POR APLICAR APORTACIÓN FISE 2018</t>
  </si>
  <si>
    <t>04-009</t>
  </si>
  <si>
    <t>NOMBRE</t>
  </si>
  <si>
    <t>RELACION DE ACCIONES DE INVERSION</t>
  </si>
  <si>
    <t>2 ACCIONES</t>
  </si>
  <si>
    <t>SERNAPAM</t>
  </si>
  <si>
    <t>RECURSOS POR APLICAR SERNAPAM-PEMEX (COMBUSTIBLE) 2018</t>
  </si>
  <si>
    <t>04-005</t>
  </si>
  <si>
    <t>RECURSOS POR APLICAR SERNAPAM-PEMEX 2018</t>
  </si>
  <si>
    <t>04-004</t>
  </si>
  <si>
    <t>PROCEDENCIA: CONVENIOS  PROGRAMA: SERNAPAM  MODALIDAD: PROGRAMA NORMAL</t>
  </si>
  <si>
    <t>TRANSITO MPAL</t>
  </si>
  <si>
    <t>RECURSOS POR APLICAR DE TRÁNSITO MUNICIPAL</t>
  </si>
  <si>
    <t>04-029</t>
  </si>
  <si>
    <t>PROCEDENCIA: CONVENIOS  PROGRAMA: TRANSITO MPAL  MODALIDAD: PROGRAMA NORMAL</t>
  </si>
  <si>
    <t>TOTAL PRESTACION DE SERVICIOS PUBLICOS</t>
  </si>
  <si>
    <t>EN PROCESO</t>
  </si>
  <si>
    <t>GASTOS DE OPERACIÓN DE LA DIRECCIÓN DE TRÁNSITO MUNICIPAL (CONVENIO TRÁNSITO)</t>
  </si>
  <si>
    <t>12-002</t>
  </si>
  <si>
    <t>PRESTACION DE SERVICIOS PUBLICOS</t>
  </si>
  <si>
    <t>12-12001-E019</t>
  </si>
  <si>
    <t>SITUACION DE LA OBRA: EN PROCESO</t>
  </si>
  <si>
    <t>RECURSOS POR APLICAR DE REMANENTES CONVENIO TRÁNSITO 2017</t>
  </si>
  <si>
    <t>04-023</t>
  </si>
  <si>
    <t>PROCEDENCIA: CONVENIOS  PROGRAMA: TRANSITO MPAL  MODALIDAD: REMANENTE</t>
  </si>
  <si>
    <t>ANEXO 4.A3</t>
  </si>
  <si>
    <t>ANEXO 4.A1</t>
  </si>
  <si>
    <t>ANEXO 4.A2</t>
  </si>
  <si>
    <t>ANEXO 4.A4</t>
  </si>
  <si>
    <t>ANEXO 4.A5</t>
  </si>
  <si>
    <t>ANEXO 4.A6</t>
  </si>
  <si>
    <t>ANEXO 4.A7</t>
  </si>
  <si>
    <t>ANEXO 4.A8</t>
  </si>
  <si>
    <t>ANEXO 4.A9</t>
  </si>
  <si>
    <t>ANEXO 4.A10</t>
  </si>
  <si>
    <t>ANEXO 4.A11</t>
  </si>
  <si>
    <t>ANEXO 4.A15</t>
  </si>
  <si>
    <t>ANEXO 4.A16</t>
  </si>
  <si>
    <t>ANEXO 4.A13</t>
  </si>
  <si>
    <t>ANEXO 4.A17</t>
  </si>
  <si>
    <t>ANEXO 4.A18</t>
  </si>
  <si>
    <t>ANEXO 4.A19</t>
  </si>
  <si>
    <t>ANEXO 4.A20</t>
  </si>
  <si>
    <t>55 30/12/2017</t>
  </si>
  <si>
    <t>MUNICIPIO:  CÁRDENAS TABASCO</t>
  </si>
  <si>
    <t>CONCENTRADO DE LAS ACCIONES DE GASTO PUBLICO (CONVENIDAS)</t>
  </si>
  <si>
    <t>FECHA DE CORTE FÍSICO:</t>
  </si>
  <si>
    <t>FECHA DE CORTE FINAN:</t>
  </si>
  <si>
    <t>MODALIDAD</t>
  </si>
  <si>
    <t>PRESUPUESTO AUTORIZADO INICIAL</t>
  </si>
  <si>
    <t xml:space="preserve">PRESUPUESTO  MODIFICADO </t>
  </si>
  <si>
    <t xml:space="preserve"> DEVENGADO</t>
  </si>
  <si>
    <t>TRIM ANTERIOR</t>
  </si>
  <si>
    <t>AVANCE PORCENTUAL FISICO</t>
  </si>
  <si>
    <t xml:space="preserve">CONVENIO (TRÁNSITO) </t>
  </si>
  <si>
    <t xml:space="preserve">- ASIGNACIÓN ANUAL </t>
  </si>
  <si>
    <t xml:space="preserve">- REMANENTES </t>
  </si>
  <si>
    <t>SERNAPAM-PEMEX</t>
  </si>
  <si>
    <t>RAMO 4 (FORTASEG)</t>
  </si>
  <si>
    <t xml:space="preserve">RAMO 15 </t>
  </si>
  <si>
    <t>HABITAT</t>
  </si>
  <si>
    <t>VIVIENDA DIGNA</t>
  </si>
  <si>
    <t>FONDO DE APOYO EN INFRAESTRUCTURA Y PRODUCTIVIDAD</t>
  </si>
  <si>
    <t>FONDO DE INFRAESTRUCTURA DEPORTIVA</t>
  </si>
  <si>
    <t>FONDO DE CULTURA</t>
  </si>
  <si>
    <t>FONDO  PARA LAS ENTIDADES FEDERATIVAS Y MUNICIPIOS PRODUCTORES DE HIDROCARBUROS</t>
  </si>
  <si>
    <t xml:space="preserve">   -REMANENTE</t>
  </si>
  <si>
    <t>FONDO PARA LAS ENTIDADES FEDERATIVAS Y MUNICIPIOS PRODUCTORES DE HIDROCARBUROS EN REGIONES MARÍTIMAS</t>
  </si>
  <si>
    <t xml:space="preserve">   -NORMAL</t>
  </si>
  <si>
    <t>CONTINGENCIAS ECONÓMICAS</t>
  </si>
  <si>
    <t>FONDO PARA EL FORTALECIMIENTO DE LA INFRAESTRUCTURA ESTATAL Y MUNICIPAL</t>
  </si>
  <si>
    <t>FONDO DE FORTALECIMIENTO FINANCIERO PARA INVERSION</t>
  </si>
  <si>
    <t>FONDO DE FORTALECIMIENTO FINANCIERO PARA INVERSION 2</t>
  </si>
  <si>
    <t>PROGRAMAS REGIONALES 2.</t>
  </si>
  <si>
    <t>FONDO DE AMPLIACIONES PARA PROYECTOS DE DESARROLLO REGIONAL</t>
  </si>
  <si>
    <t>PROYECTOS DE DESARROLLO REGIONAL</t>
  </si>
  <si>
    <t>TOTALES</t>
  </si>
  <si>
    <t xml:space="preserve"> 59  28/02/2018</t>
  </si>
  <si>
    <t>28  31/01/2018</t>
  </si>
  <si>
    <t>59  28/02/2018</t>
  </si>
  <si>
    <t>58  31/01/2018</t>
  </si>
  <si>
    <t xml:space="preserve">PROGRAMAS REGIONALES </t>
  </si>
  <si>
    <t>INFORME DE AUTOEVALUACION TRIMESTRAL DEL PERIODO DEL 1 DE ENERO AL 31 DE MARZO DE 2018</t>
  </si>
  <si>
    <t>ANEXO 4.A12</t>
  </si>
  <si>
    <t>ANEXO 4.A14</t>
  </si>
  <si>
    <t>ANEXO 4.A21</t>
  </si>
  <si>
    <t>PROCEDENCIA: CONVENIOS  PROGRAMA:  FONDO DE INFRAESTRUCTURA SOCIAL ESTATAL (FISE)  MODALIDAD: PROGRAMA NORMAL</t>
  </si>
  <si>
    <t xml:space="preserve"> FONDO DE INFRAESTRUCTURA SOCIAL ESTATAL ( FISE )</t>
  </si>
  <si>
    <t>AUTOEVALUACION PRESUPUESTAL-FINANCIERA DEL PRIMER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</si>
</sst>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###,###,##0.00"/>
    <numFmt numFmtId="165" formatCode="###,###,##0"/>
    <numFmt numFmtId="166" formatCode="dd/mm/yy;@"/>
  </numFmts>
  <fonts count="14" x14ac:knownFonts="1">
    <font>
      <sz val="10"/>
      <name val="Arial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00B05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4" fontId="12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NumberFormat="1" applyFont="1" applyFill="1" applyBorder="1" applyAlignment="1"/>
    <xf numFmtId="164" fontId="1" fillId="2" borderId="1" xfId="0" pivotButton="1" applyNumberFormat="1" applyFont="1" applyFill="1" applyBorder="1" applyAlignment="1">
      <alignment horizontal="right" vertical="center"/>
    </xf>
    <xf numFmtId="0" fontId="2" fillId="2" borderId="1" xfId="0" pivotButton="1" applyNumberFormat="1" applyFont="1" applyFill="1" applyBorder="1" applyAlignment="1">
      <alignment horizontal="left" vertical="justify"/>
    </xf>
    <xf numFmtId="0" fontId="2" fillId="2" borderId="1" xfId="0" pivotButton="1" applyNumberFormat="1" applyFont="1" applyFill="1" applyBorder="1" applyAlignment="1">
      <alignment horizontal="center" vertical="center"/>
    </xf>
    <xf numFmtId="164" fontId="2" fillId="2" borderId="1" xfId="0" pivotButton="1" applyNumberFormat="1" applyFont="1" applyFill="1" applyBorder="1" applyAlignment="1">
      <alignment horizontal="right" vertical="center"/>
    </xf>
    <xf numFmtId="0" fontId="2" fillId="2" borderId="1" xfId="0" pivotButton="1" applyNumberFormat="1" applyFont="1" applyFill="1" applyBorder="1" applyAlignment="1">
      <alignment horizontal="left" vertical="center"/>
    </xf>
    <xf numFmtId="165" fontId="2" fillId="2" borderId="1" xfId="0" pivotButton="1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2" fillId="2" borderId="1" xfId="0" pivotButton="1" applyNumberFormat="1" applyFont="1" applyFill="1" applyBorder="1" applyAlignment="1">
      <alignment horizontal="center" vertical="center" wrapText="1"/>
    </xf>
    <xf numFmtId="9" fontId="2" fillId="2" borderId="1" xfId="0" pivotButton="1" applyNumberFormat="1" applyFont="1" applyFill="1" applyBorder="1" applyAlignment="1">
      <alignment horizontal="center" vertical="center"/>
    </xf>
    <xf numFmtId="9" fontId="1" fillId="2" borderId="1" xfId="0" pivotButton="1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/>
    <xf numFmtId="9" fontId="2" fillId="2" borderId="1" xfId="0" pivotButton="1" applyNumberFormat="1" applyFont="1" applyFill="1" applyBorder="1" applyAlignment="1">
      <alignment horizontal="right" vertical="center"/>
    </xf>
    <xf numFmtId="9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justify"/>
    </xf>
    <xf numFmtId="0" fontId="4" fillId="0" borderId="0" xfId="2" applyNumberFormat="1" applyFont="1" applyFill="1" applyBorder="1" applyAlignment="1"/>
    <xf numFmtId="0" fontId="4" fillId="4" borderId="0" xfId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0" fontId="7" fillId="4" borderId="0" xfId="1" applyFont="1" applyFill="1" applyAlignment="1">
      <alignment horizontal="right"/>
    </xf>
    <xf numFmtId="166" fontId="7" fillId="4" borderId="14" xfId="1" applyNumberFormat="1" applyFont="1" applyFill="1" applyBorder="1" applyAlignment="1">
      <alignment horizontal="center"/>
    </xf>
    <xf numFmtId="0" fontId="4" fillId="4" borderId="0" xfId="1" applyFont="1" applyFill="1"/>
    <xf numFmtId="0" fontId="8" fillId="5" borderId="20" xfId="1" applyFont="1" applyFill="1" applyBorder="1" applyAlignment="1">
      <alignment horizontal="center" vertical="center"/>
    </xf>
    <xf numFmtId="0" fontId="8" fillId="5" borderId="24" xfId="1" applyFont="1" applyFill="1" applyBorder="1" applyAlignment="1">
      <alignment horizontal="center" vertical="center"/>
    </xf>
    <xf numFmtId="0" fontId="8" fillId="5" borderId="26" xfId="1" applyFont="1" applyFill="1" applyBorder="1" applyAlignment="1">
      <alignment horizontal="center" vertical="center" wrapText="1"/>
    </xf>
    <xf numFmtId="0" fontId="8" fillId="5" borderId="27" xfId="1" applyFont="1" applyFill="1" applyBorder="1" applyAlignment="1">
      <alignment horizontal="center" vertical="center" wrapText="1"/>
    </xf>
    <xf numFmtId="0" fontId="9" fillId="5" borderId="27" xfId="1" applyFont="1" applyFill="1" applyBorder="1" applyAlignment="1">
      <alignment horizontal="center" vertical="center" wrapText="1"/>
    </xf>
    <xf numFmtId="0" fontId="9" fillId="5" borderId="28" xfId="1" applyFont="1" applyFill="1" applyBorder="1" applyAlignment="1">
      <alignment horizontal="center" vertical="center" wrapText="1"/>
    </xf>
    <xf numFmtId="0" fontId="10" fillId="5" borderId="29" xfId="1" applyFont="1" applyFill="1" applyBorder="1" applyAlignment="1">
      <alignment vertical="center"/>
    </xf>
    <xf numFmtId="4" fontId="7" fillId="4" borderId="12" xfId="1" applyNumberFormat="1" applyFont="1" applyFill="1" applyBorder="1" applyAlignment="1">
      <alignment horizontal="right" vertical="center"/>
    </xf>
    <xf numFmtId="1" fontId="7" fillId="4" borderId="30" xfId="1" applyNumberFormat="1" applyFont="1" applyFill="1" applyBorder="1" applyAlignment="1">
      <alignment horizontal="center" vertical="center"/>
    </xf>
    <xf numFmtId="10" fontId="7" fillId="4" borderId="30" xfId="1" applyNumberFormat="1" applyFont="1" applyFill="1" applyBorder="1" applyAlignment="1">
      <alignment horizontal="center" vertical="center"/>
    </xf>
    <xf numFmtId="10" fontId="7" fillId="4" borderId="31" xfId="1" applyNumberFormat="1" applyFont="1" applyFill="1" applyBorder="1" applyAlignment="1">
      <alignment horizontal="center" vertical="center"/>
    </xf>
    <xf numFmtId="0" fontId="4" fillId="5" borderId="32" xfId="1" quotePrefix="1" applyFont="1" applyFill="1" applyBorder="1" applyAlignment="1">
      <alignment vertical="center"/>
    </xf>
    <xf numFmtId="4" fontId="4" fillId="4" borderId="12" xfId="1" applyNumberFormat="1" applyFont="1" applyFill="1" applyBorder="1" applyAlignment="1">
      <alignment horizontal="right" vertical="center"/>
    </xf>
    <xf numFmtId="1" fontId="4" fillId="4" borderId="30" xfId="1" applyNumberFormat="1" applyFont="1" applyFill="1" applyBorder="1" applyAlignment="1">
      <alignment horizontal="center" vertical="center"/>
    </xf>
    <xf numFmtId="10" fontId="4" fillId="4" borderId="30" xfId="1" applyNumberFormat="1" applyFont="1" applyFill="1" applyBorder="1" applyAlignment="1">
      <alignment horizontal="center" vertical="center"/>
    </xf>
    <xf numFmtId="10" fontId="4" fillId="4" borderId="31" xfId="1" applyNumberFormat="1" applyFont="1" applyFill="1" applyBorder="1" applyAlignment="1">
      <alignment horizontal="center" vertical="center"/>
    </xf>
    <xf numFmtId="4" fontId="7" fillId="4" borderId="13" xfId="1" applyNumberFormat="1" applyFont="1" applyFill="1" applyBorder="1" applyAlignment="1">
      <alignment horizontal="right" vertical="center"/>
    </xf>
    <xf numFmtId="0" fontId="7" fillId="5" borderId="29" xfId="1" applyFont="1" applyFill="1" applyBorder="1" applyAlignment="1">
      <alignment vertical="center"/>
    </xf>
    <xf numFmtId="0" fontId="7" fillId="5" borderId="29" xfId="1" applyFont="1" applyFill="1" applyBorder="1" applyAlignment="1">
      <alignment vertical="center" wrapText="1"/>
    </xf>
    <xf numFmtId="0" fontId="11" fillId="5" borderId="33" xfId="1" applyFont="1" applyFill="1" applyBorder="1" applyAlignment="1">
      <alignment horizontal="center"/>
    </xf>
    <xf numFmtId="4" fontId="11" fillId="4" borderId="34" xfId="1" applyNumberFormat="1" applyFont="1" applyFill="1" applyBorder="1" applyAlignment="1">
      <alignment horizontal="right" vertical="center"/>
    </xf>
    <xf numFmtId="1" fontId="7" fillId="4" borderId="35" xfId="1" applyNumberFormat="1" applyFont="1" applyFill="1" applyBorder="1" applyAlignment="1">
      <alignment horizontal="center" vertical="center"/>
    </xf>
    <xf numFmtId="10" fontId="7" fillId="4" borderId="35" xfId="1" applyNumberFormat="1" applyFont="1" applyFill="1" applyBorder="1" applyAlignment="1">
      <alignment horizontal="center" vertical="center"/>
    </xf>
    <xf numFmtId="10" fontId="11" fillId="4" borderId="36" xfId="1" applyNumberFormat="1" applyFont="1" applyFill="1" applyBorder="1" applyAlignment="1">
      <alignment horizontal="center" vertical="center"/>
    </xf>
    <xf numFmtId="0" fontId="4" fillId="4" borderId="0" xfId="2" applyNumberFormat="1" applyFont="1" applyFill="1" applyBorder="1" applyAlignment="1"/>
    <xf numFmtId="164" fontId="0" fillId="0" borderId="0" xfId="0" applyNumberFormat="1" applyFont="1" applyFill="1" applyBorder="1" applyAlignment="1"/>
    <xf numFmtId="0" fontId="5" fillId="4" borderId="0" xfId="1" applyFont="1" applyFill="1" applyAlignment="1">
      <alignment horizontal="center"/>
    </xf>
    <xf numFmtId="0" fontId="8" fillId="5" borderId="10" xfId="1" applyFont="1" applyFill="1" applyBorder="1" applyAlignment="1">
      <alignment horizontal="center" vertical="center" wrapText="1"/>
    </xf>
    <xf numFmtId="0" fontId="8" fillId="5" borderId="18" xfId="1" applyFont="1" applyFill="1" applyBorder="1" applyAlignment="1">
      <alignment horizontal="center" vertical="center"/>
    </xf>
    <xf numFmtId="0" fontId="8" fillId="5" borderId="14" xfId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left" vertical="justify"/>
    </xf>
    <xf numFmtId="44" fontId="13" fillId="0" borderId="0" xfId="4" applyFont="1" applyFill="1" applyBorder="1" applyAlignment="1"/>
    <xf numFmtId="4" fontId="0" fillId="0" borderId="0" xfId="0" applyNumberFormat="1"/>
    <xf numFmtId="4" fontId="4" fillId="0" borderId="0" xfId="2" applyNumberFormat="1" applyFont="1" applyFill="1" applyBorder="1" applyAlignment="1"/>
    <xf numFmtId="0" fontId="4" fillId="5" borderId="32" xfId="1" quotePrefix="1" applyFont="1" applyFill="1" applyBorder="1" applyAlignment="1">
      <alignment horizontal="left" vertical="center"/>
    </xf>
    <xf numFmtId="4" fontId="4" fillId="4" borderId="13" xfId="1" applyNumberFormat="1" applyFont="1" applyFill="1" applyBorder="1" applyAlignment="1">
      <alignment horizontal="right" vertical="center"/>
    </xf>
    <xf numFmtId="0" fontId="5" fillId="4" borderId="0" xfId="1" applyFont="1" applyFill="1" applyAlignment="1">
      <alignment horizontal="center"/>
    </xf>
    <xf numFmtId="0" fontId="8" fillId="5" borderId="15" xfId="1" applyFont="1" applyFill="1" applyBorder="1" applyAlignment="1">
      <alignment horizontal="center" vertical="center"/>
    </xf>
    <xf numFmtId="0" fontId="8" fillId="5" borderId="21" xfId="1" applyFont="1" applyFill="1" applyBorder="1" applyAlignment="1">
      <alignment horizontal="center" vertical="center"/>
    </xf>
    <xf numFmtId="0" fontId="8" fillId="5" borderId="25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 wrapText="1"/>
    </xf>
    <xf numFmtId="0" fontId="8" fillId="5" borderId="10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/>
    </xf>
    <xf numFmtId="0" fontId="8" fillId="5" borderId="18" xfId="1" applyFont="1" applyFill="1" applyBorder="1" applyAlignment="1">
      <alignment horizontal="center" vertical="center"/>
    </xf>
    <xf numFmtId="0" fontId="8" fillId="5" borderId="19" xfId="1" applyFont="1" applyFill="1" applyBorder="1" applyAlignment="1">
      <alignment horizontal="center" vertical="center"/>
    </xf>
    <xf numFmtId="0" fontId="8" fillId="5" borderId="22" xfId="1" applyFont="1" applyFill="1" applyBorder="1" applyAlignment="1">
      <alignment horizontal="center" vertical="center"/>
    </xf>
    <xf numFmtId="0" fontId="8" fillId="5" borderId="14" xfId="1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horizontal="center" vertical="center"/>
    </xf>
    <xf numFmtId="0" fontId="1" fillId="2" borderId="4" xfId="0" pivotButton="1" applyFont="1" applyFill="1" applyBorder="1" applyAlignment="1">
      <alignment horizontal="left" vertical="center"/>
    </xf>
    <xf numFmtId="0" fontId="1" fillId="2" borderId="3" xfId="0" pivotButton="1" applyFont="1" applyFill="1" applyBorder="1" applyAlignment="1">
      <alignment horizontal="left" vertical="center"/>
    </xf>
    <xf numFmtId="0" fontId="1" fillId="2" borderId="2" xfId="0" pivotButton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justify"/>
    </xf>
    <xf numFmtId="0" fontId="1" fillId="3" borderId="6" xfId="0" applyFont="1" applyFill="1" applyBorder="1" applyAlignment="1">
      <alignment horizontal="center" vertical="justify"/>
    </xf>
    <xf numFmtId="0" fontId="0" fillId="0" borderId="0" xfId="0" applyNumberFormat="1" applyFont="1" applyFill="1" applyBorder="1" applyAlignment="1"/>
    <xf numFmtId="0" fontId="1" fillId="3" borderId="5" xfId="0" applyFont="1" applyFill="1" applyBorder="1" applyAlignment="1">
      <alignment horizontal="center" vertical="justify"/>
    </xf>
    <xf numFmtId="0" fontId="1" fillId="3" borderId="4" xfId="0" applyFont="1" applyFill="1" applyBorder="1" applyAlignment="1">
      <alignment horizontal="center" vertical="justify"/>
    </xf>
    <xf numFmtId="0" fontId="1" fillId="3" borderId="3" xfId="0" applyFont="1" applyFill="1" applyBorder="1" applyAlignment="1">
      <alignment horizontal="center" vertical="justify"/>
    </xf>
    <xf numFmtId="0" fontId="1" fillId="3" borderId="12" xfId="0" applyFont="1" applyFill="1" applyBorder="1" applyAlignment="1">
      <alignment horizontal="center" vertical="justify"/>
    </xf>
    <xf numFmtId="0" fontId="1" fillId="3" borderId="10" xfId="0" applyFont="1" applyFill="1" applyBorder="1" applyAlignment="1">
      <alignment horizontal="center" vertical="justify"/>
    </xf>
    <xf numFmtId="0" fontId="1" fillId="3" borderId="8" xfId="0" applyFont="1" applyFill="1" applyBorder="1" applyAlignment="1">
      <alignment horizontal="center" vertical="justify"/>
    </xf>
    <xf numFmtId="0" fontId="1" fillId="3" borderId="11" xfId="0" applyFont="1" applyFill="1" applyBorder="1" applyAlignment="1">
      <alignment horizontal="center" vertical="justify"/>
    </xf>
    <xf numFmtId="0" fontId="1" fillId="3" borderId="9" xfId="0" applyFont="1" applyFill="1" applyBorder="1" applyAlignment="1">
      <alignment horizontal="center" vertical="justify"/>
    </xf>
    <xf numFmtId="0" fontId="3" fillId="2" borderId="0" xfId="0" pivotButton="1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justify"/>
    </xf>
    <xf numFmtId="0" fontId="3" fillId="2" borderId="0" xfId="0" applyNumberFormat="1" applyFont="1" applyFill="1" applyBorder="1" applyAlignment="1">
      <alignment horizontal="center"/>
    </xf>
  </cellXfs>
  <cellStyles count="5">
    <cellStyle name="Moneda" xfId="4" builtinId="4"/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</xdr:row>
      <xdr:rowOff>19050</xdr:rowOff>
    </xdr:from>
    <xdr:to>
      <xdr:col>11</xdr:col>
      <xdr:colOff>291775</xdr:colOff>
      <xdr:row>3</xdr:row>
      <xdr:rowOff>100526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953500" y="219075"/>
          <a:ext cx="1206175" cy="443426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4A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>
      <selection activeCell="N33" sqref="N33"/>
    </sheetView>
  </sheetViews>
  <sheetFormatPr baseColWidth="10" defaultRowHeight="12.75" x14ac:dyDescent="0.2"/>
  <cols>
    <col min="1" max="1" width="29.7109375" style="18" bestFit="1" customWidth="1"/>
    <col min="2" max="2" width="14.7109375" style="18" customWidth="1"/>
    <col min="3" max="3" width="13.85546875" style="18" customWidth="1"/>
    <col min="4" max="4" width="13.42578125" style="18" customWidth="1"/>
    <col min="5" max="6" width="13.140625" style="18" customWidth="1"/>
    <col min="7" max="7" width="11.42578125" style="18"/>
    <col min="8" max="9" width="10.42578125" style="18" customWidth="1"/>
    <col min="10" max="10" width="10.7109375" style="18" customWidth="1"/>
    <col min="11" max="11" width="8.7109375" style="18" customWidth="1"/>
    <col min="12" max="12" width="8" style="18" customWidth="1"/>
    <col min="13" max="13" width="11.42578125" style="18"/>
    <col min="14" max="15" width="13.7109375" bestFit="1" customWidth="1"/>
  </cols>
  <sheetData>
    <row r="1" spans="1:14" ht="15.75" x14ac:dyDescent="0.25">
      <c r="A1" s="62" t="s">
        <v>203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4" ht="15.75" x14ac:dyDescent="0.25">
      <c r="A2" s="62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4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4" ht="15.75" x14ac:dyDescent="0.25">
      <c r="A4" s="62" t="s">
        <v>160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4" ht="7.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4" x14ac:dyDescent="0.2">
      <c r="A6" s="19"/>
      <c r="B6" s="19"/>
      <c r="C6" s="19"/>
      <c r="D6" s="19"/>
      <c r="E6" s="20"/>
      <c r="F6" s="19"/>
      <c r="G6" s="19"/>
      <c r="H6" s="19"/>
      <c r="I6" s="19"/>
      <c r="J6" s="19"/>
      <c r="K6" s="21" t="s">
        <v>161</v>
      </c>
      <c r="L6" s="22">
        <v>43190</v>
      </c>
    </row>
    <row r="7" spans="1:14" x14ac:dyDescent="0.2">
      <c r="A7" s="19"/>
      <c r="B7" s="19"/>
      <c r="C7" s="19"/>
      <c r="D7" s="19"/>
      <c r="E7" s="20"/>
      <c r="F7" s="19"/>
      <c r="G7" s="19"/>
      <c r="H7" s="19"/>
      <c r="I7" s="19"/>
      <c r="J7" s="19"/>
      <c r="K7" s="21" t="s">
        <v>162</v>
      </c>
      <c r="L7" s="22">
        <v>43190</v>
      </c>
    </row>
    <row r="8" spans="1:14" ht="7.5" customHeight="1" thickBot="1" x14ac:dyDescent="0.25">
      <c r="A8" s="23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4" x14ac:dyDescent="0.2">
      <c r="A9" s="63" t="s">
        <v>163</v>
      </c>
      <c r="B9" s="66" t="s">
        <v>164</v>
      </c>
      <c r="C9" s="66" t="s">
        <v>165</v>
      </c>
      <c r="D9" s="69" t="s">
        <v>166</v>
      </c>
      <c r="E9" s="70"/>
      <c r="F9" s="71"/>
      <c r="G9" s="69" t="s">
        <v>113</v>
      </c>
      <c r="H9" s="70"/>
      <c r="I9" s="71"/>
      <c r="J9" s="52"/>
      <c r="K9" s="52"/>
      <c r="L9" s="24"/>
    </row>
    <row r="10" spans="1:14" x14ac:dyDescent="0.2">
      <c r="A10" s="64"/>
      <c r="B10" s="67"/>
      <c r="C10" s="67"/>
      <c r="D10" s="72"/>
      <c r="E10" s="73"/>
      <c r="F10" s="74"/>
      <c r="G10" s="72"/>
      <c r="H10" s="73"/>
      <c r="I10" s="74"/>
      <c r="J10" s="53"/>
      <c r="K10" s="53"/>
      <c r="L10" s="25"/>
    </row>
    <row r="11" spans="1:14" ht="45" x14ac:dyDescent="0.2">
      <c r="A11" s="65"/>
      <c r="B11" s="68"/>
      <c r="C11" s="68"/>
      <c r="D11" s="26" t="s">
        <v>167</v>
      </c>
      <c r="E11" s="26" t="s">
        <v>28</v>
      </c>
      <c r="F11" s="51" t="s">
        <v>27</v>
      </c>
      <c r="G11" s="27" t="s">
        <v>110</v>
      </c>
      <c r="H11" s="27" t="s">
        <v>131</v>
      </c>
      <c r="I11" s="27" t="s">
        <v>109</v>
      </c>
      <c r="J11" s="27" t="s">
        <v>112</v>
      </c>
      <c r="K11" s="28" t="s">
        <v>111</v>
      </c>
      <c r="L11" s="29" t="s">
        <v>168</v>
      </c>
    </row>
    <row r="12" spans="1:14" ht="15" x14ac:dyDescent="0.2">
      <c r="A12" s="30" t="s">
        <v>169</v>
      </c>
      <c r="B12" s="31">
        <f t="shared" ref="B12:F12" si="0">SUM(B13:B14)</f>
        <v>5500000</v>
      </c>
      <c r="C12" s="31">
        <f t="shared" si="0"/>
        <v>4379862.12</v>
      </c>
      <c r="D12" s="31">
        <f t="shared" si="0"/>
        <v>0</v>
      </c>
      <c r="E12" s="31">
        <f t="shared" si="0"/>
        <v>585732.6</v>
      </c>
      <c r="F12" s="31">
        <f t="shared" si="0"/>
        <v>585732.6</v>
      </c>
      <c r="G12" s="32">
        <f>+G13+G14</f>
        <v>0</v>
      </c>
      <c r="H12" s="32">
        <f t="shared" ref="H12:I12" si="1">+H13+H14</f>
        <v>1</v>
      </c>
      <c r="I12" s="32">
        <f t="shared" si="1"/>
        <v>2</v>
      </c>
      <c r="J12" s="32">
        <f t="shared" ref="J12:J20" si="2">SUM(G12:I12)</f>
        <v>3</v>
      </c>
      <c r="K12" s="33">
        <f t="shared" ref="K12:K20" si="3">F12/C12</f>
        <v>0.13373311395473791</v>
      </c>
      <c r="L12" s="34">
        <f>+L13+L14/2</f>
        <v>0.15</v>
      </c>
      <c r="N12" s="58"/>
    </row>
    <row r="13" spans="1:14" x14ac:dyDescent="0.2">
      <c r="A13" s="35" t="s">
        <v>170</v>
      </c>
      <c r="B13" s="36">
        <f>+'4.A1 TRANSITO PRO'!L21</f>
        <v>5500000</v>
      </c>
      <c r="C13" s="36">
        <f>+'4.A1 TRANSITO PRO'!M21</f>
        <v>3957622.31</v>
      </c>
      <c r="D13" s="36">
        <f>+'4.A1 TRANSITO PRO'!O21</f>
        <v>0</v>
      </c>
      <c r="E13" s="36">
        <f>+'4.A1 TRANSITO PRO'!P21</f>
        <v>585732.6</v>
      </c>
      <c r="F13" s="36">
        <f>+'4.A1 TRANSITO PRO'!Q21</f>
        <v>585732.6</v>
      </c>
      <c r="G13" s="37">
        <v>0</v>
      </c>
      <c r="H13" s="37">
        <v>1</v>
      </c>
      <c r="I13" s="37">
        <v>1</v>
      </c>
      <c r="J13" s="37">
        <f t="shared" si="2"/>
        <v>2</v>
      </c>
      <c r="K13" s="38">
        <f t="shared" si="3"/>
        <v>0.14800113657131672</v>
      </c>
      <c r="L13" s="39">
        <v>0.15</v>
      </c>
    </row>
    <row r="14" spans="1:14" x14ac:dyDescent="0.2">
      <c r="A14" s="35" t="s">
        <v>171</v>
      </c>
      <c r="B14" s="36">
        <f>+'4.A2 TRANSITO REM NI'!L18</f>
        <v>0</v>
      </c>
      <c r="C14" s="36">
        <f>+'4.A2 TRANSITO REM NI'!M18</f>
        <v>422239.81</v>
      </c>
      <c r="D14" s="36">
        <f>+'4.A2 TRANSITO REM NI'!O18</f>
        <v>0</v>
      </c>
      <c r="E14" s="36">
        <f>+'4.A2 TRANSITO REM NI'!P18</f>
        <v>0</v>
      </c>
      <c r="F14" s="36">
        <f>+'4.A2 TRANSITO REM NI'!Q18</f>
        <v>0</v>
      </c>
      <c r="G14" s="37">
        <v>0</v>
      </c>
      <c r="H14" s="37">
        <v>0</v>
      </c>
      <c r="I14" s="37">
        <v>1</v>
      </c>
      <c r="J14" s="37">
        <f t="shared" si="2"/>
        <v>1</v>
      </c>
      <c r="K14" s="38">
        <f t="shared" si="3"/>
        <v>0</v>
      </c>
      <c r="L14" s="39">
        <v>0</v>
      </c>
    </row>
    <row r="15" spans="1:14" ht="15" x14ac:dyDescent="0.2">
      <c r="A15" s="30" t="s">
        <v>172</v>
      </c>
      <c r="B15" s="31">
        <f>SUM(B16:B16)</f>
        <v>19000000</v>
      </c>
      <c r="C15" s="31">
        <f>SUM(C16:C16)</f>
        <v>19000000</v>
      </c>
      <c r="D15" s="31">
        <f>SUM(D16:D16)</f>
        <v>0</v>
      </c>
      <c r="E15" s="31">
        <f>SUM(E16:E16)</f>
        <v>0</v>
      </c>
      <c r="F15" s="40">
        <f>E15+D15</f>
        <v>0</v>
      </c>
      <c r="G15" s="32">
        <f>SUM(G16:G16)</f>
        <v>0</v>
      </c>
      <c r="H15" s="32">
        <f>SUM(H16:H16)</f>
        <v>0</v>
      </c>
      <c r="I15" s="32">
        <f>SUM(I16:I16)</f>
        <v>1</v>
      </c>
      <c r="J15" s="32">
        <f t="shared" si="2"/>
        <v>1</v>
      </c>
      <c r="K15" s="33">
        <f t="shared" si="3"/>
        <v>0</v>
      </c>
      <c r="L15" s="34">
        <v>0</v>
      </c>
    </row>
    <row r="16" spans="1:14" x14ac:dyDescent="0.2">
      <c r="A16" s="35" t="s">
        <v>170</v>
      </c>
      <c r="B16" s="36">
        <f>+'4.A3 SERNAPAM NI'!L19</f>
        <v>19000000</v>
      </c>
      <c r="C16" s="36">
        <f>+'4.A3 SERNAPAM NI'!M19</f>
        <v>19000000</v>
      </c>
      <c r="D16" s="36">
        <f>+'4.A3 SERNAPAM NI'!O19</f>
        <v>0</v>
      </c>
      <c r="E16" s="36">
        <f>+'4.A3 SERNAPAM NI'!P19</f>
        <v>0</v>
      </c>
      <c r="F16" s="36">
        <f>+'4.A3 SERNAPAM NI'!Q19</f>
        <v>0</v>
      </c>
      <c r="G16" s="37">
        <v>0</v>
      </c>
      <c r="H16" s="37">
        <v>0</v>
      </c>
      <c r="I16" s="37">
        <v>1</v>
      </c>
      <c r="J16" s="37">
        <f t="shared" si="2"/>
        <v>1</v>
      </c>
      <c r="K16" s="38">
        <f t="shared" si="3"/>
        <v>0</v>
      </c>
      <c r="L16" s="39">
        <v>0</v>
      </c>
    </row>
    <row r="17" spans="1:15" ht="31.5" customHeight="1" x14ac:dyDescent="0.2">
      <c r="A17" s="42" t="s">
        <v>202</v>
      </c>
      <c r="B17" s="31">
        <f>SUM(B18:B18)</f>
        <v>27780000</v>
      </c>
      <c r="C17" s="31">
        <f>SUM(C18:C18)</f>
        <v>27780000</v>
      </c>
      <c r="D17" s="31">
        <f>SUM(D18:D18)</f>
        <v>0</v>
      </c>
      <c r="E17" s="31">
        <f>SUM(E18:E18)</f>
        <v>0</v>
      </c>
      <c r="F17" s="40">
        <f>E17+D17</f>
        <v>0</v>
      </c>
      <c r="G17" s="32">
        <f>SUM(G18:G18)</f>
        <v>0</v>
      </c>
      <c r="H17" s="32">
        <f>SUM(H18:H18)</f>
        <v>0</v>
      </c>
      <c r="I17" s="32">
        <f>SUM(I18:I18)</f>
        <v>1</v>
      </c>
      <c r="J17" s="32">
        <f>SUM(G17:I17)</f>
        <v>1</v>
      </c>
      <c r="K17" s="33">
        <v>0</v>
      </c>
      <c r="L17" s="34">
        <v>0</v>
      </c>
    </row>
    <row r="18" spans="1:15" x14ac:dyDescent="0.2">
      <c r="A18" s="35" t="s">
        <v>170</v>
      </c>
      <c r="B18" s="36">
        <f>+'4.A12  CONVENIO FISE NI'!L18</f>
        <v>27780000</v>
      </c>
      <c r="C18" s="36">
        <f>+'4.A12  CONVENIO FISE NI'!M18</f>
        <v>27780000</v>
      </c>
      <c r="D18" s="36">
        <f>+'4.A12  CONVENIO FISE NI'!O18</f>
        <v>0</v>
      </c>
      <c r="E18" s="36">
        <f>+'4.A12  CONVENIO FISE NI'!P18</f>
        <v>0</v>
      </c>
      <c r="F18" s="36">
        <f>+'4.A12  CONVENIO FISE NI'!Q18</f>
        <v>0</v>
      </c>
      <c r="G18" s="37">
        <v>0</v>
      </c>
      <c r="H18" s="37">
        <v>0</v>
      </c>
      <c r="I18" s="37">
        <v>1</v>
      </c>
      <c r="J18" s="37">
        <f>SUM(G18:I18)</f>
        <v>1</v>
      </c>
      <c r="K18" s="38">
        <v>0</v>
      </c>
      <c r="L18" s="39">
        <v>0</v>
      </c>
    </row>
    <row r="19" spans="1:15" ht="15" x14ac:dyDescent="0.2">
      <c r="A19" s="30" t="s">
        <v>173</v>
      </c>
      <c r="B19" s="31">
        <f t="shared" ref="B19:I19" si="4">SUM(B20:B20)</f>
        <v>15800000</v>
      </c>
      <c r="C19" s="31">
        <f t="shared" si="4"/>
        <v>15800000</v>
      </c>
      <c r="D19" s="31">
        <f t="shared" si="4"/>
        <v>0</v>
      </c>
      <c r="E19" s="31">
        <f t="shared" si="4"/>
        <v>0</v>
      </c>
      <c r="F19" s="31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1</v>
      </c>
      <c r="J19" s="32">
        <f t="shared" si="2"/>
        <v>1</v>
      </c>
      <c r="K19" s="33">
        <f t="shared" si="3"/>
        <v>0</v>
      </c>
      <c r="L19" s="34">
        <f>+L20</f>
        <v>0</v>
      </c>
    </row>
    <row r="20" spans="1:15" x14ac:dyDescent="0.2">
      <c r="A20" s="35" t="s">
        <v>170</v>
      </c>
      <c r="B20" s="36">
        <f>+'4.A4 FORTASEG NI'!L18</f>
        <v>15800000</v>
      </c>
      <c r="C20" s="36">
        <f>+'4.A4 FORTASEG NI'!M18</f>
        <v>15800000</v>
      </c>
      <c r="D20" s="36">
        <f>+'4.A4 FORTASEG NI'!O18</f>
        <v>0</v>
      </c>
      <c r="E20" s="36">
        <f>+'4.A4 FORTASEG NI'!P18</f>
        <v>0</v>
      </c>
      <c r="F20" s="36">
        <f>+'4.A4 FORTASEG NI'!Q18</f>
        <v>0</v>
      </c>
      <c r="G20" s="37">
        <v>0</v>
      </c>
      <c r="H20" s="37">
        <v>0</v>
      </c>
      <c r="I20" s="37">
        <v>1</v>
      </c>
      <c r="J20" s="37">
        <f t="shared" si="2"/>
        <v>1</v>
      </c>
      <c r="K20" s="38">
        <f t="shared" si="3"/>
        <v>0</v>
      </c>
      <c r="L20" s="39">
        <v>0</v>
      </c>
    </row>
    <row r="21" spans="1:15" ht="15" x14ac:dyDescent="0.2">
      <c r="A21" s="30" t="s">
        <v>174</v>
      </c>
      <c r="B21" s="36"/>
      <c r="C21" s="36"/>
      <c r="D21" s="36"/>
      <c r="E21" s="36"/>
      <c r="F21" s="36"/>
      <c r="G21" s="37"/>
      <c r="H21" s="37"/>
      <c r="I21" s="37"/>
      <c r="J21" s="37"/>
      <c r="K21" s="38"/>
      <c r="L21" s="39"/>
      <c r="N21" s="58"/>
    </row>
    <row r="22" spans="1:15" x14ac:dyDescent="0.2">
      <c r="A22" s="41" t="s">
        <v>175</v>
      </c>
      <c r="B22" s="31">
        <f>+B23</f>
        <v>2500000</v>
      </c>
      <c r="C22" s="31">
        <f>+C23</f>
        <v>2500000</v>
      </c>
      <c r="D22" s="31">
        <f>+D23</f>
        <v>0</v>
      </c>
      <c r="E22" s="31">
        <f>+E23</f>
        <v>0</v>
      </c>
      <c r="F22" s="31">
        <f>+F23</f>
        <v>0</v>
      </c>
      <c r="G22" s="32">
        <f>SUM(G23:G23)</f>
        <v>0</v>
      </c>
      <c r="H22" s="32">
        <f>SUM(H23:H23)</f>
        <v>0</v>
      </c>
      <c r="I22" s="32">
        <f>SUM(I23:I23)</f>
        <v>1</v>
      </c>
      <c r="J22" s="32">
        <f>SUM(G22:I22)</f>
        <v>1</v>
      </c>
      <c r="K22" s="33">
        <f>F22/C22</f>
        <v>0</v>
      </c>
      <c r="L22" s="34">
        <f>+L23</f>
        <v>0</v>
      </c>
    </row>
    <row r="23" spans="1:15" x14ac:dyDescent="0.2">
      <c r="A23" s="35" t="s">
        <v>170</v>
      </c>
      <c r="B23" s="36">
        <f>+'4.A5 HABITAT NI'!L18</f>
        <v>2500000</v>
      </c>
      <c r="C23" s="36">
        <f>+'4.A5 HABITAT NI'!M18</f>
        <v>2500000</v>
      </c>
      <c r="D23" s="36">
        <f>+'4.A5 HABITAT NI'!O18</f>
        <v>0</v>
      </c>
      <c r="E23" s="36">
        <f>+'4.A5 HABITAT NI'!P18</f>
        <v>0</v>
      </c>
      <c r="F23" s="36">
        <f>+'4.A5 HABITAT NI'!Q18</f>
        <v>0</v>
      </c>
      <c r="G23" s="37">
        <v>0</v>
      </c>
      <c r="H23" s="37">
        <v>0</v>
      </c>
      <c r="I23" s="37">
        <v>1</v>
      </c>
      <c r="J23" s="37">
        <f>SUM(G23:I23)</f>
        <v>1</v>
      </c>
      <c r="K23" s="38">
        <f>F23/C23</f>
        <v>0</v>
      </c>
      <c r="L23" s="39">
        <v>0</v>
      </c>
    </row>
    <row r="24" spans="1:15" x14ac:dyDescent="0.2">
      <c r="A24" s="41" t="s">
        <v>176</v>
      </c>
      <c r="B24" s="31">
        <f>SUM(B25:B25)</f>
        <v>1500000</v>
      </c>
      <c r="C24" s="31">
        <f>SUM(C25:C25)</f>
        <v>1500000</v>
      </c>
      <c r="D24" s="31">
        <f>SUM(D25:D25)</f>
        <v>0</v>
      </c>
      <c r="E24" s="31">
        <f>SUM(E25:E25)</f>
        <v>0</v>
      </c>
      <c r="F24" s="40">
        <f>E24+D24</f>
        <v>0</v>
      </c>
      <c r="G24" s="32">
        <f>SUM(G25:G25)</f>
        <v>0</v>
      </c>
      <c r="H24" s="32">
        <f>SUM(H25:H25)</f>
        <v>0</v>
      </c>
      <c r="I24" s="32">
        <f>SUM(I25:I25)</f>
        <v>1</v>
      </c>
      <c r="J24" s="32">
        <f>SUM(G24:I24)</f>
        <v>1</v>
      </c>
      <c r="K24" s="33">
        <f>F24/C24</f>
        <v>0</v>
      </c>
      <c r="L24" s="34">
        <v>0</v>
      </c>
    </row>
    <row r="25" spans="1:15" x14ac:dyDescent="0.2">
      <c r="A25" s="35" t="s">
        <v>170</v>
      </c>
      <c r="B25" s="36">
        <f>+'4.A6 VIVIENDA DIG. NI'!L18</f>
        <v>1500000</v>
      </c>
      <c r="C25" s="36">
        <f>+'4.A6 VIVIENDA DIG. NI'!M18</f>
        <v>1500000</v>
      </c>
      <c r="D25" s="36">
        <f>+'4.A6 VIVIENDA DIG. NI'!O18</f>
        <v>0</v>
      </c>
      <c r="E25" s="36">
        <f>+'4.A6 VIVIENDA DIG. NI'!P18</f>
        <v>0</v>
      </c>
      <c r="F25" s="36">
        <f>+'4.A6 VIVIENDA DIG. NI'!Q18</f>
        <v>0</v>
      </c>
      <c r="G25" s="37">
        <v>0</v>
      </c>
      <c r="H25" s="37">
        <v>0</v>
      </c>
      <c r="I25" s="37">
        <v>1</v>
      </c>
      <c r="J25" s="37">
        <f>SUM(G25:I25)</f>
        <v>1</v>
      </c>
      <c r="K25" s="38">
        <f>F25/C25</f>
        <v>0</v>
      </c>
      <c r="L25" s="39">
        <v>0</v>
      </c>
    </row>
    <row r="26" spans="1:15" ht="15" x14ac:dyDescent="0.2">
      <c r="A26" s="30" t="s">
        <v>62</v>
      </c>
      <c r="B26" s="36"/>
      <c r="C26" s="36"/>
      <c r="D26" s="36"/>
      <c r="E26" s="36"/>
      <c r="F26" s="36"/>
      <c r="G26" s="37"/>
      <c r="H26" s="37"/>
      <c r="I26" s="37"/>
      <c r="J26" s="37"/>
      <c r="K26" s="38"/>
      <c r="L26" s="39"/>
      <c r="N26" s="58"/>
      <c r="O26" s="58"/>
    </row>
    <row r="27" spans="1:15" ht="38.25" x14ac:dyDescent="0.2">
      <c r="A27" s="42" t="s">
        <v>177</v>
      </c>
      <c r="B27" s="31">
        <f>SUM(B28:B28)</f>
        <v>11500000</v>
      </c>
      <c r="C27" s="31">
        <f>SUM(C28:C28)</f>
        <v>11500000</v>
      </c>
      <c r="D27" s="31">
        <f>SUM(D28:D28)</f>
        <v>0</v>
      </c>
      <c r="E27" s="31">
        <f>SUM(E28:E28)</f>
        <v>0</v>
      </c>
      <c r="F27" s="40">
        <f>E27+D27</f>
        <v>0</v>
      </c>
      <c r="G27" s="32">
        <f>SUM(G28:G28)</f>
        <v>0</v>
      </c>
      <c r="H27" s="32">
        <f>SUM(H28:H28)</f>
        <v>0</v>
      </c>
      <c r="I27" s="32">
        <f>SUM(I28:I28)</f>
        <v>1</v>
      </c>
      <c r="J27" s="32">
        <f t="shared" ref="J27:J32" si="5">SUM(G27:I27)</f>
        <v>1</v>
      </c>
      <c r="K27" s="33">
        <f t="shared" ref="K27:K51" si="6">F27/C27</f>
        <v>0</v>
      </c>
      <c r="L27" s="34">
        <f>+L28</f>
        <v>0</v>
      </c>
      <c r="N27" s="58"/>
    </row>
    <row r="28" spans="1:15" x14ac:dyDescent="0.2">
      <c r="A28" s="35" t="s">
        <v>170</v>
      </c>
      <c r="B28" s="36">
        <f>+'4.A8 FAIP NI'!L18</f>
        <v>11500000</v>
      </c>
      <c r="C28" s="36">
        <f>+'4.A8 FAIP NI'!M18</f>
        <v>11500000</v>
      </c>
      <c r="D28" s="36">
        <f>+'4.A8 FAIP NI'!O18</f>
        <v>0</v>
      </c>
      <c r="E28" s="36">
        <f>+'4.A8 FAIP NI'!P18</f>
        <v>0</v>
      </c>
      <c r="F28" s="36">
        <f>+'4.A8 FAIP NI'!Q18</f>
        <v>0</v>
      </c>
      <c r="G28" s="37">
        <v>0</v>
      </c>
      <c r="H28" s="37">
        <v>0</v>
      </c>
      <c r="I28" s="37">
        <v>1</v>
      </c>
      <c r="J28" s="37">
        <f t="shared" si="5"/>
        <v>1</v>
      </c>
      <c r="K28" s="38">
        <f t="shared" si="6"/>
        <v>0</v>
      </c>
      <c r="L28" s="39">
        <v>0</v>
      </c>
    </row>
    <row r="29" spans="1:15" ht="25.5" x14ac:dyDescent="0.2">
      <c r="A29" s="42" t="s">
        <v>178</v>
      </c>
      <c r="B29" s="31">
        <f>SUM(B30:B30)</f>
        <v>5600000</v>
      </c>
      <c r="C29" s="31">
        <f>SUM(C30:C30)</f>
        <v>5600000</v>
      </c>
      <c r="D29" s="31">
        <f>SUM(D30:D30)</f>
        <v>0</v>
      </c>
      <c r="E29" s="31">
        <f>SUM(E30:E30)</f>
        <v>0</v>
      </c>
      <c r="F29" s="40">
        <f>E29+D29</f>
        <v>0</v>
      </c>
      <c r="G29" s="32">
        <f>SUM(G30:G30)</f>
        <v>0</v>
      </c>
      <c r="H29" s="32">
        <f>SUM(H30:H30)</f>
        <v>0</v>
      </c>
      <c r="I29" s="32">
        <f>SUM(I30:I30)</f>
        <v>1</v>
      </c>
      <c r="J29" s="32">
        <f t="shared" si="5"/>
        <v>1</v>
      </c>
      <c r="K29" s="33">
        <f t="shared" si="6"/>
        <v>0</v>
      </c>
      <c r="L29" s="34">
        <v>0</v>
      </c>
      <c r="N29" s="58"/>
    </row>
    <row r="30" spans="1:15" x14ac:dyDescent="0.2">
      <c r="A30" s="35" t="s">
        <v>170</v>
      </c>
      <c r="B30" s="36">
        <f>+'4.A9 FID NI'!L18</f>
        <v>5600000</v>
      </c>
      <c r="C30" s="36">
        <f>+'4.A9 FID NI'!M18</f>
        <v>5600000</v>
      </c>
      <c r="D30" s="36">
        <f>+'4.A9 FID NI'!O18</f>
        <v>0</v>
      </c>
      <c r="E30" s="36">
        <f>+'4.A9 FID NI'!P18</f>
        <v>0</v>
      </c>
      <c r="F30" s="36">
        <f>+'4.A9 FID NI'!Q18</f>
        <v>0</v>
      </c>
      <c r="G30" s="37">
        <v>0</v>
      </c>
      <c r="H30" s="37">
        <v>0</v>
      </c>
      <c r="I30" s="37">
        <v>1</v>
      </c>
      <c r="J30" s="37">
        <f t="shared" si="5"/>
        <v>1</v>
      </c>
      <c r="K30" s="38">
        <f t="shared" si="6"/>
        <v>0</v>
      </c>
      <c r="L30" s="39">
        <v>0</v>
      </c>
    </row>
    <row r="31" spans="1:15" x14ac:dyDescent="0.2">
      <c r="A31" s="41" t="s">
        <v>179</v>
      </c>
      <c r="B31" s="31">
        <f>SUM(B32:B32)</f>
        <v>8000000</v>
      </c>
      <c r="C31" s="31">
        <f>SUM(C32:C32)</f>
        <v>8000000</v>
      </c>
      <c r="D31" s="31">
        <f>SUM(D32:D32)</f>
        <v>0</v>
      </c>
      <c r="E31" s="31">
        <f>SUM(E32:E32)</f>
        <v>0</v>
      </c>
      <c r="F31" s="40">
        <f>E31+D31</f>
        <v>0</v>
      </c>
      <c r="G31" s="32">
        <f>SUM(G32:G32)</f>
        <v>0</v>
      </c>
      <c r="H31" s="32">
        <f>SUM(H32:H32)</f>
        <v>0</v>
      </c>
      <c r="I31" s="32">
        <f>SUM(I32:I32)</f>
        <v>1</v>
      </c>
      <c r="J31" s="32">
        <f t="shared" si="5"/>
        <v>1</v>
      </c>
      <c r="K31" s="33">
        <f t="shared" si="6"/>
        <v>0</v>
      </c>
      <c r="L31" s="34">
        <v>0</v>
      </c>
    </row>
    <row r="32" spans="1:15" x14ac:dyDescent="0.2">
      <c r="A32" s="35" t="s">
        <v>170</v>
      </c>
      <c r="B32" s="36">
        <f>+'4.A10 FC'!L18</f>
        <v>8000000</v>
      </c>
      <c r="C32" s="36">
        <f>+'4.A10 FC'!M18</f>
        <v>8000000</v>
      </c>
      <c r="D32" s="36">
        <f>+'4.A10 FC'!O18</f>
        <v>0</v>
      </c>
      <c r="E32" s="36">
        <f>+'4.A10 FC'!P18</f>
        <v>0</v>
      </c>
      <c r="F32" s="36">
        <f>+'4.A10 FC'!Q18</f>
        <v>0</v>
      </c>
      <c r="G32" s="37">
        <v>0</v>
      </c>
      <c r="H32" s="37">
        <v>0</v>
      </c>
      <c r="I32" s="37">
        <v>1</v>
      </c>
      <c r="J32" s="37">
        <f t="shared" si="5"/>
        <v>1</v>
      </c>
      <c r="K32" s="38">
        <f t="shared" si="6"/>
        <v>0</v>
      </c>
      <c r="L32" s="39">
        <v>0</v>
      </c>
    </row>
    <row r="33" spans="1:12" ht="51" x14ac:dyDescent="0.2">
      <c r="A33" s="42" t="s">
        <v>180</v>
      </c>
      <c r="B33" s="31">
        <f t="shared" ref="B33:J33" si="7">SUM(B34:B34)</f>
        <v>24270000</v>
      </c>
      <c r="C33" s="31">
        <f t="shared" si="7"/>
        <v>15600021.789999999</v>
      </c>
      <c r="D33" s="31">
        <f t="shared" si="7"/>
        <v>0</v>
      </c>
      <c r="E33" s="31">
        <f t="shared" si="7"/>
        <v>0</v>
      </c>
      <c r="F33" s="31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</v>
      </c>
      <c r="J33" s="32">
        <f t="shared" si="7"/>
        <v>1</v>
      </c>
      <c r="K33" s="33">
        <f t="shared" si="6"/>
        <v>0</v>
      </c>
      <c r="L33" s="34">
        <f>+L34</f>
        <v>0</v>
      </c>
    </row>
    <row r="34" spans="1:12" x14ac:dyDescent="0.2">
      <c r="A34" s="35" t="s">
        <v>170</v>
      </c>
      <c r="B34" s="61">
        <f>+'4.A11 HIDR. TERRESTRES NI'!L19</f>
        <v>24270000</v>
      </c>
      <c r="C34" s="61">
        <f>+'4.A11 HIDR. TERRESTRES NI'!M19</f>
        <v>15600021.789999999</v>
      </c>
      <c r="D34" s="61">
        <f>+'4.A11 HIDR. TERRESTRES NI'!O19</f>
        <v>0</v>
      </c>
      <c r="E34" s="61">
        <f>+'4.A11 HIDR. TERRESTRES NI'!P19</f>
        <v>0</v>
      </c>
      <c r="F34" s="61">
        <f>+'4.A11 HIDR. TERRESTRES NI'!Q19</f>
        <v>0</v>
      </c>
      <c r="G34" s="37">
        <v>0</v>
      </c>
      <c r="H34" s="37">
        <v>0</v>
      </c>
      <c r="I34" s="37">
        <v>1</v>
      </c>
      <c r="J34" s="37">
        <f t="shared" ref="J34:J51" si="8">SUM(G34:I34)</f>
        <v>1</v>
      </c>
      <c r="K34" s="38">
        <f t="shared" si="6"/>
        <v>0</v>
      </c>
      <c r="L34" s="39">
        <v>0</v>
      </c>
    </row>
    <row r="35" spans="1:12" ht="63.75" x14ac:dyDescent="0.2">
      <c r="A35" s="42" t="s">
        <v>182</v>
      </c>
      <c r="B35" s="31">
        <f t="shared" ref="B35:I35" si="9">SUM(B36:B36)</f>
        <v>0</v>
      </c>
      <c r="C35" s="31">
        <f t="shared" si="9"/>
        <v>8670006.8900000006</v>
      </c>
      <c r="D35" s="31">
        <f t="shared" si="9"/>
        <v>0</v>
      </c>
      <c r="E35" s="31">
        <f t="shared" si="9"/>
        <v>0</v>
      </c>
      <c r="F35" s="31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</v>
      </c>
      <c r="J35" s="32">
        <f t="shared" si="8"/>
        <v>1</v>
      </c>
      <c r="K35" s="33">
        <f t="shared" si="6"/>
        <v>0</v>
      </c>
      <c r="L35" s="34">
        <v>0</v>
      </c>
    </row>
    <row r="36" spans="1:12" x14ac:dyDescent="0.2">
      <c r="A36" s="35" t="s">
        <v>183</v>
      </c>
      <c r="B36" s="61">
        <f>+'4.A13 HIDR. MARITIMOS NI'!L19</f>
        <v>0</v>
      </c>
      <c r="C36" s="61">
        <f>+'4.A13 HIDR. MARITIMOS NI'!M19</f>
        <v>8670006.8900000006</v>
      </c>
      <c r="D36" s="61">
        <f>+'4.A13 HIDR. MARITIMOS NI'!O19</f>
        <v>0</v>
      </c>
      <c r="E36" s="61">
        <f>+'4.A13 HIDR. MARITIMOS NI'!P19</f>
        <v>0</v>
      </c>
      <c r="F36" s="61">
        <f>+'4.A13 HIDR. MARITIMOS NI'!Q19</f>
        <v>0</v>
      </c>
      <c r="G36" s="37">
        <v>0</v>
      </c>
      <c r="H36" s="37">
        <v>0</v>
      </c>
      <c r="I36" s="37">
        <v>1</v>
      </c>
      <c r="J36" s="37">
        <f t="shared" si="8"/>
        <v>1</v>
      </c>
      <c r="K36" s="38">
        <f t="shared" si="6"/>
        <v>0</v>
      </c>
      <c r="L36" s="39">
        <v>0</v>
      </c>
    </row>
    <row r="37" spans="1:12" ht="25.5" x14ac:dyDescent="0.2">
      <c r="A37" s="42" t="s">
        <v>184</v>
      </c>
      <c r="B37" s="31">
        <f>SUM(B38:B38)</f>
        <v>25600000</v>
      </c>
      <c r="C37" s="31">
        <f>SUM(C38:C38)</f>
        <v>25600000</v>
      </c>
      <c r="D37" s="31">
        <f>SUM(D38:D38)</f>
        <v>0</v>
      </c>
      <c r="E37" s="31">
        <f>SUM(E38:E38)</f>
        <v>0</v>
      </c>
      <c r="F37" s="40">
        <f>E37+D37</f>
        <v>0</v>
      </c>
      <c r="G37" s="32">
        <f>SUM(G38:G38)</f>
        <v>0</v>
      </c>
      <c r="H37" s="32">
        <f>SUM(H38:H38)</f>
        <v>0</v>
      </c>
      <c r="I37" s="32">
        <f>SUM(I38:I38)</f>
        <v>1</v>
      </c>
      <c r="J37" s="32">
        <f t="shared" si="8"/>
        <v>1</v>
      </c>
      <c r="K37" s="33">
        <f t="shared" si="6"/>
        <v>0</v>
      </c>
      <c r="L37" s="34">
        <v>0</v>
      </c>
    </row>
    <row r="38" spans="1:12" x14ac:dyDescent="0.2">
      <c r="A38" s="35" t="s">
        <v>170</v>
      </c>
      <c r="B38" s="36">
        <f>+'4.A15 CONT.ECON. NI'!L18</f>
        <v>25600000</v>
      </c>
      <c r="C38" s="36">
        <f>+'4.A15 CONT.ECON. NI'!M18</f>
        <v>25600000</v>
      </c>
      <c r="D38" s="36">
        <f>+'4.A15 CONT.ECON. NI'!O18</f>
        <v>0</v>
      </c>
      <c r="E38" s="36">
        <f>+'4.A15 CONT.ECON. NI'!P18</f>
        <v>0</v>
      </c>
      <c r="F38" s="36">
        <f>+'4.A15 CONT.ECON. NI'!Q18</f>
        <v>0</v>
      </c>
      <c r="G38" s="37">
        <v>0</v>
      </c>
      <c r="H38" s="37">
        <v>0</v>
      </c>
      <c r="I38" s="37">
        <v>1</v>
      </c>
      <c r="J38" s="37">
        <f t="shared" si="8"/>
        <v>1</v>
      </c>
      <c r="K38" s="38">
        <f t="shared" si="6"/>
        <v>0</v>
      </c>
      <c r="L38" s="39">
        <v>0</v>
      </c>
    </row>
    <row r="39" spans="1:12" ht="51" x14ac:dyDescent="0.2">
      <c r="A39" s="42" t="s">
        <v>185</v>
      </c>
      <c r="B39" s="31">
        <f>SUM(B40:B40)</f>
        <v>14800000</v>
      </c>
      <c r="C39" s="31">
        <f>SUM(C40:C40)</f>
        <v>14800000</v>
      </c>
      <c r="D39" s="31">
        <f>SUM(D40:D40)</f>
        <v>0</v>
      </c>
      <c r="E39" s="31">
        <f>SUM(E40:E40)</f>
        <v>0</v>
      </c>
      <c r="F39" s="40">
        <f>E39+D39</f>
        <v>0</v>
      </c>
      <c r="G39" s="32">
        <f>SUM(G40:G40)</f>
        <v>0</v>
      </c>
      <c r="H39" s="32">
        <f>SUM(H40:H40)</f>
        <v>0</v>
      </c>
      <c r="I39" s="32">
        <f>SUM(I40:I40)</f>
        <v>1</v>
      </c>
      <c r="J39" s="32">
        <f t="shared" si="8"/>
        <v>1</v>
      </c>
      <c r="K39" s="33">
        <f t="shared" si="6"/>
        <v>0</v>
      </c>
      <c r="L39" s="34">
        <f>+L40</f>
        <v>0</v>
      </c>
    </row>
    <row r="40" spans="1:12" x14ac:dyDescent="0.2">
      <c r="A40" s="35" t="s">
        <v>170</v>
      </c>
      <c r="B40" s="36">
        <f>+'4.A16 FFI E Y M  NI'!L18</f>
        <v>14800000</v>
      </c>
      <c r="C40" s="36">
        <f>+'4.A16 FFI E Y M  NI'!M18</f>
        <v>14800000</v>
      </c>
      <c r="D40" s="36">
        <f>+'4.A16 FFI E Y M  NI'!O18</f>
        <v>0</v>
      </c>
      <c r="E40" s="36">
        <f>+'4.A16 FFI E Y M  NI'!P18</f>
        <v>0</v>
      </c>
      <c r="F40" s="36">
        <f>+'4.A16 FFI E Y M  NI'!Q18</f>
        <v>0</v>
      </c>
      <c r="G40" s="37">
        <v>0</v>
      </c>
      <c r="H40" s="37">
        <v>0</v>
      </c>
      <c r="I40" s="37">
        <v>1</v>
      </c>
      <c r="J40" s="37">
        <f t="shared" si="8"/>
        <v>1</v>
      </c>
      <c r="K40" s="38">
        <f t="shared" si="6"/>
        <v>0</v>
      </c>
      <c r="L40" s="39">
        <v>0</v>
      </c>
    </row>
    <row r="41" spans="1:12" ht="25.5" x14ac:dyDescent="0.2">
      <c r="A41" s="42" t="s">
        <v>186</v>
      </c>
      <c r="B41" s="31">
        <f>SUM(B42:B42)</f>
        <v>23650000</v>
      </c>
      <c r="C41" s="31">
        <f>SUM(C42:C42)</f>
        <v>23650000</v>
      </c>
      <c r="D41" s="31">
        <f>SUM(D42:D42)</f>
        <v>0</v>
      </c>
      <c r="E41" s="31">
        <f>SUM(E42:E42)</f>
        <v>0</v>
      </c>
      <c r="F41" s="40">
        <f>E41+D41</f>
        <v>0</v>
      </c>
      <c r="G41" s="32">
        <f>SUM(G42:G42)</f>
        <v>0</v>
      </c>
      <c r="H41" s="32">
        <f>SUM(H42:H42)</f>
        <v>0</v>
      </c>
      <c r="I41" s="32">
        <f>SUM(I42:I42)</f>
        <v>1</v>
      </c>
      <c r="J41" s="32">
        <f t="shared" si="8"/>
        <v>1</v>
      </c>
      <c r="K41" s="33">
        <f t="shared" si="6"/>
        <v>0</v>
      </c>
      <c r="L41" s="34">
        <f>+L42</f>
        <v>0</v>
      </c>
    </row>
    <row r="42" spans="1:12" x14ac:dyDescent="0.2">
      <c r="A42" s="35" t="s">
        <v>170</v>
      </c>
      <c r="B42" s="36">
        <f>+'4.A17 FFI  NI'!L18</f>
        <v>23650000</v>
      </c>
      <c r="C42" s="36">
        <f>+'4.A17 FFI  NI'!M18</f>
        <v>23650000</v>
      </c>
      <c r="D42" s="36">
        <f>+'4.A17 FFI  NI'!O18</f>
        <v>0</v>
      </c>
      <c r="E42" s="36">
        <f>+'4.A17 FFI  NI'!P18</f>
        <v>0</v>
      </c>
      <c r="F42" s="36">
        <f>+'4.A17 FFI  NI'!Q18</f>
        <v>0</v>
      </c>
      <c r="G42" s="37">
        <v>0</v>
      </c>
      <c r="H42" s="37">
        <v>0</v>
      </c>
      <c r="I42" s="37">
        <v>1</v>
      </c>
      <c r="J42" s="37">
        <f t="shared" si="8"/>
        <v>1</v>
      </c>
      <c r="K42" s="38">
        <f t="shared" si="6"/>
        <v>0</v>
      </c>
      <c r="L42" s="39">
        <v>0</v>
      </c>
    </row>
    <row r="43" spans="1:12" ht="38.25" x14ac:dyDescent="0.2">
      <c r="A43" s="42" t="s">
        <v>187</v>
      </c>
      <c r="B43" s="31">
        <f>SUM(B44:B44)</f>
        <v>0</v>
      </c>
      <c r="C43" s="31">
        <f>SUM(C44:C44)</f>
        <v>24909.15</v>
      </c>
      <c r="D43" s="31">
        <f>SUM(D44:D44)</f>
        <v>0</v>
      </c>
      <c r="E43" s="31">
        <f>SUM(E44:E44)</f>
        <v>0</v>
      </c>
      <c r="F43" s="31">
        <f>SUM(F44:F44)</f>
        <v>0</v>
      </c>
      <c r="G43" s="32">
        <f>+G44</f>
        <v>0</v>
      </c>
      <c r="H43" s="32">
        <f t="shared" ref="H43:J43" si="10">+H44</f>
        <v>0</v>
      </c>
      <c r="I43" s="32">
        <f t="shared" si="10"/>
        <v>1</v>
      </c>
      <c r="J43" s="32">
        <f t="shared" si="10"/>
        <v>1</v>
      </c>
      <c r="K43" s="33">
        <f t="shared" si="6"/>
        <v>0</v>
      </c>
      <c r="L43" s="34">
        <v>0</v>
      </c>
    </row>
    <row r="44" spans="1:12" x14ac:dyDescent="0.2">
      <c r="A44" s="60" t="s">
        <v>181</v>
      </c>
      <c r="B44" s="36">
        <f>+'4.A18 FFI 2 REM NI'!L18</f>
        <v>0</v>
      </c>
      <c r="C44" s="36">
        <f>+'4.A18 FFI 2 REM NI'!M18</f>
        <v>24909.15</v>
      </c>
      <c r="D44" s="36">
        <f>+'4.A18 FFI 2 REM NI'!O18</f>
        <v>0</v>
      </c>
      <c r="E44" s="36">
        <f>+'4.A18 FFI 2 REM NI'!P18</f>
        <v>0</v>
      </c>
      <c r="F44" s="36">
        <f>+'4.A18 FFI 2 REM NI'!Q18</f>
        <v>0</v>
      </c>
      <c r="G44" s="37">
        <v>0</v>
      </c>
      <c r="H44" s="37">
        <v>0</v>
      </c>
      <c r="I44" s="37">
        <v>1</v>
      </c>
      <c r="J44" s="37">
        <f t="shared" si="8"/>
        <v>1</v>
      </c>
      <c r="K44" s="38">
        <f t="shared" si="6"/>
        <v>0</v>
      </c>
      <c r="L44" s="39">
        <v>0</v>
      </c>
    </row>
    <row r="45" spans="1:12" x14ac:dyDescent="0.2">
      <c r="A45" s="42" t="s">
        <v>196</v>
      </c>
      <c r="B45" s="31">
        <f>SUM(B46:B46)</f>
        <v>8500000</v>
      </c>
      <c r="C45" s="31">
        <f>SUM(C46:C46)</f>
        <v>8500000</v>
      </c>
      <c r="D45" s="31">
        <f>SUM(D46:D46)</f>
        <v>0</v>
      </c>
      <c r="E45" s="31">
        <f>SUM(E46:E46)</f>
        <v>0</v>
      </c>
      <c r="F45" s="40">
        <f>E45+D45</f>
        <v>0</v>
      </c>
      <c r="G45" s="32">
        <f>SUM(G46:G46)</f>
        <v>0</v>
      </c>
      <c r="H45" s="32">
        <f>SUM(H46:H46)</f>
        <v>0</v>
      </c>
      <c r="I45" s="32">
        <f>SUM(I46:I46)</f>
        <v>1</v>
      </c>
      <c r="J45" s="32">
        <f t="shared" ref="J45:J46" si="11">SUM(G45:I45)</f>
        <v>1</v>
      </c>
      <c r="K45" s="33">
        <f t="shared" ref="K45:K46" si="12">F45/C45</f>
        <v>0</v>
      </c>
      <c r="L45" s="34">
        <v>0</v>
      </c>
    </row>
    <row r="46" spans="1:12" x14ac:dyDescent="0.2">
      <c r="A46" s="35" t="s">
        <v>170</v>
      </c>
      <c r="B46" s="36">
        <f>+'4.A7 PROG.REG NI'!L18</f>
        <v>8500000</v>
      </c>
      <c r="C46" s="36">
        <f>+'4.A7 PROG.REG NI'!M18</f>
        <v>8500000</v>
      </c>
      <c r="D46" s="36">
        <f>+'4.A14 PROG REG. 2 NI'!O16</f>
        <v>0</v>
      </c>
      <c r="E46" s="36">
        <f>+'4.A14 PROG REG. 2 NI'!P16</f>
        <v>0</v>
      </c>
      <c r="F46" s="36">
        <f>+'4.A14 PROG REG. 2 NI'!Q16</f>
        <v>0</v>
      </c>
      <c r="G46" s="37">
        <v>0</v>
      </c>
      <c r="H46" s="37">
        <v>0</v>
      </c>
      <c r="I46" s="37">
        <v>1</v>
      </c>
      <c r="J46" s="37">
        <f t="shared" si="11"/>
        <v>1</v>
      </c>
      <c r="K46" s="38">
        <f t="shared" si="12"/>
        <v>0</v>
      </c>
      <c r="L46" s="39">
        <v>0</v>
      </c>
    </row>
    <row r="47" spans="1:12" x14ac:dyDescent="0.2">
      <c r="A47" s="42" t="s">
        <v>188</v>
      </c>
      <c r="B47" s="31">
        <f>+B48+B49</f>
        <v>5500000</v>
      </c>
      <c r="C47" s="31">
        <f t="shared" ref="C47:F47" si="13">+C48+C49</f>
        <v>5500000.5</v>
      </c>
      <c r="D47" s="31">
        <f t="shared" si="13"/>
        <v>0</v>
      </c>
      <c r="E47" s="31">
        <f t="shared" si="13"/>
        <v>0</v>
      </c>
      <c r="F47" s="31">
        <f t="shared" si="13"/>
        <v>0</v>
      </c>
      <c r="G47" s="32">
        <f>SUM(G48:G48)</f>
        <v>0</v>
      </c>
      <c r="H47" s="32">
        <f>SUM(H48:H48)</f>
        <v>0</v>
      </c>
      <c r="I47" s="32">
        <f>+I48+I49</f>
        <v>2</v>
      </c>
      <c r="J47" s="32">
        <f t="shared" si="8"/>
        <v>2</v>
      </c>
      <c r="K47" s="33">
        <f t="shared" si="6"/>
        <v>0</v>
      </c>
      <c r="L47" s="34">
        <v>0</v>
      </c>
    </row>
    <row r="48" spans="1:12" x14ac:dyDescent="0.2">
      <c r="A48" s="35" t="s">
        <v>170</v>
      </c>
      <c r="B48" s="36">
        <f>+'4.A14 PROG REG. 2 NI'!L18</f>
        <v>5500000</v>
      </c>
      <c r="C48" s="36">
        <f>+'4.A14 PROG REG. 2 NI'!M18</f>
        <v>5500000</v>
      </c>
      <c r="D48" s="36">
        <f>+'4.A14 PROG REG. 2 NI'!O18</f>
        <v>0</v>
      </c>
      <c r="E48" s="36">
        <f>+'4.A14 PROG REG. 2 NI'!P18</f>
        <v>0</v>
      </c>
      <c r="F48" s="36">
        <f>+'4.A14 PROG REG. 2 NI'!Q18</f>
        <v>0</v>
      </c>
      <c r="G48" s="37">
        <v>0</v>
      </c>
      <c r="H48" s="37">
        <v>0</v>
      </c>
      <c r="I48" s="37">
        <v>1</v>
      </c>
      <c r="J48" s="37">
        <f t="shared" si="8"/>
        <v>1</v>
      </c>
      <c r="K48" s="38">
        <f t="shared" si="6"/>
        <v>0</v>
      </c>
      <c r="L48" s="39">
        <v>0</v>
      </c>
    </row>
    <row r="49" spans="1:12" x14ac:dyDescent="0.2">
      <c r="A49" s="60" t="s">
        <v>181</v>
      </c>
      <c r="B49" s="36">
        <f>+'4.A19 PROG.REG. 2 REM NI'!L18</f>
        <v>0</v>
      </c>
      <c r="C49" s="36">
        <f>+'4.A19 PROG.REG. 2 REM NI'!M18</f>
        <v>0.5</v>
      </c>
      <c r="D49" s="36">
        <f>+'4.A19 PROG.REG. 2 REM NI'!O18</f>
        <v>0</v>
      </c>
      <c r="E49" s="36">
        <f>+'4.A19 PROG.REG. 2 REM NI'!P18</f>
        <v>0</v>
      </c>
      <c r="F49" s="36">
        <f>+'4.A19 PROG.REG. 2 REM NI'!Q18</f>
        <v>0</v>
      </c>
      <c r="G49" s="37">
        <v>0</v>
      </c>
      <c r="H49" s="37">
        <v>0</v>
      </c>
      <c r="I49" s="37">
        <v>1</v>
      </c>
      <c r="J49" s="37">
        <f t="shared" ref="J49" si="14">SUM(G49:I49)</f>
        <v>1</v>
      </c>
      <c r="K49" s="38">
        <f t="shared" ref="K49" si="15">F49/C49</f>
        <v>0</v>
      </c>
      <c r="L49" s="39">
        <v>0</v>
      </c>
    </row>
    <row r="50" spans="1:12" ht="38.25" x14ac:dyDescent="0.2">
      <c r="A50" s="42" t="s">
        <v>189</v>
      </c>
      <c r="B50" s="31">
        <f>SUM(B51:B51)</f>
        <v>65000000</v>
      </c>
      <c r="C50" s="31">
        <f>SUM(C51:C51)</f>
        <v>65000000</v>
      </c>
      <c r="D50" s="31">
        <f>SUM(D51:D51)</f>
        <v>0</v>
      </c>
      <c r="E50" s="31">
        <f>SUM(E51:E51)</f>
        <v>0</v>
      </c>
      <c r="F50" s="40">
        <f>E50+D50</f>
        <v>0</v>
      </c>
      <c r="G50" s="32">
        <f>SUM(G51:G51)</f>
        <v>0</v>
      </c>
      <c r="H50" s="32">
        <f>SUM(H51:H51)</f>
        <v>0</v>
      </c>
      <c r="I50" s="32">
        <f>SUM(I51:I51)</f>
        <v>1</v>
      </c>
      <c r="J50" s="32">
        <f t="shared" si="8"/>
        <v>1</v>
      </c>
      <c r="K50" s="33">
        <f t="shared" si="6"/>
        <v>0</v>
      </c>
      <c r="L50" s="34">
        <v>0</v>
      </c>
    </row>
    <row r="51" spans="1:12" x14ac:dyDescent="0.2">
      <c r="A51" s="35" t="s">
        <v>170</v>
      </c>
      <c r="B51" s="61">
        <f>+'4.A20 FAPDR  NI'!L18</f>
        <v>65000000</v>
      </c>
      <c r="C51" s="61">
        <f>+'4.A20 FAPDR  NI'!M18</f>
        <v>65000000</v>
      </c>
      <c r="D51" s="61">
        <f>+'4.A20 FAPDR  NI'!O18</f>
        <v>0</v>
      </c>
      <c r="E51" s="61">
        <f>+'4.A20 FAPDR  NI'!P18</f>
        <v>0</v>
      </c>
      <c r="F51" s="61">
        <f>+'4.A20 FAPDR  NI'!Q18</f>
        <v>0</v>
      </c>
      <c r="G51" s="37">
        <v>0</v>
      </c>
      <c r="H51" s="37">
        <v>0</v>
      </c>
      <c r="I51" s="37">
        <v>1</v>
      </c>
      <c r="J51" s="37">
        <f t="shared" si="8"/>
        <v>1</v>
      </c>
      <c r="K51" s="38">
        <f t="shared" si="6"/>
        <v>0</v>
      </c>
      <c r="L51" s="39">
        <v>0</v>
      </c>
    </row>
    <row r="52" spans="1:12" ht="25.5" x14ac:dyDescent="0.2">
      <c r="A52" s="42" t="s">
        <v>190</v>
      </c>
      <c r="B52" s="31">
        <f>SUM(B53:B53)</f>
        <v>9000000</v>
      </c>
      <c r="C52" s="31">
        <f>SUM(C53:C53)</f>
        <v>9000000</v>
      </c>
      <c r="D52" s="31">
        <f>SUM(D53:D53)</f>
        <v>0</v>
      </c>
      <c r="E52" s="31">
        <f>SUM(E53:E53)</f>
        <v>0</v>
      </c>
      <c r="F52" s="40">
        <f>E52+D52</f>
        <v>0</v>
      </c>
      <c r="G52" s="32">
        <f>SUM(G53:G53)</f>
        <v>0</v>
      </c>
      <c r="H52" s="32">
        <f>SUM(H53:H53)</f>
        <v>0</v>
      </c>
      <c r="I52" s="32">
        <f>SUM(I53:I53)</f>
        <v>1</v>
      </c>
      <c r="J52" s="32">
        <f>SUM(G52:I52)</f>
        <v>1</v>
      </c>
      <c r="K52" s="33">
        <v>0</v>
      </c>
      <c r="L52" s="34">
        <f>+L53</f>
        <v>0</v>
      </c>
    </row>
    <row r="53" spans="1:12" x14ac:dyDescent="0.2">
      <c r="A53" s="35" t="s">
        <v>170</v>
      </c>
      <c r="B53" s="36">
        <f>+'4.A21 PROY.DES.REG. NI'!L18</f>
        <v>9000000</v>
      </c>
      <c r="C53" s="36">
        <f>+'4.A21 PROY.DES.REG. NI'!M18</f>
        <v>9000000</v>
      </c>
      <c r="D53" s="36">
        <f>+'4.A20 FAPDR  NI'!O18</f>
        <v>0</v>
      </c>
      <c r="E53" s="36">
        <f>+'4.A20 FAPDR  NI'!P18</f>
        <v>0</v>
      </c>
      <c r="F53" s="36">
        <f>+'4.A20 FAPDR  NI'!Q18</f>
        <v>0</v>
      </c>
      <c r="G53" s="37">
        <v>0</v>
      </c>
      <c r="H53" s="37">
        <v>0</v>
      </c>
      <c r="I53" s="37">
        <v>1</v>
      </c>
      <c r="J53" s="37">
        <f>SUM(G53:I53)</f>
        <v>1</v>
      </c>
      <c r="K53" s="38">
        <v>0</v>
      </c>
      <c r="L53" s="39">
        <v>0</v>
      </c>
    </row>
    <row r="54" spans="1:12" ht="13.5" thickBot="1" x14ac:dyDescent="0.25">
      <c r="A54" s="43" t="s">
        <v>191</v>
      </c>
      <c r="B54" s="44">
        <f>+B12+B15+B19+B22+B24+B27+B29+B31+B33+B37+B39+B41+B43+B47+B50+B17+B52+B45+B35</f>
        <v>273500000</v>
      </c>
      <c r="C54" s="44">
        <f t="shared" ref="C54:F54" si="16">+C12+C15+C19+C22+C24+C27+C29+C31+C33+C37+C39+C41+C43+C47+C50+C17+C52+C45+C35</f>
        <v>272404800.44999999</v>
      </c>
      <c r="D54" s="44">
        <f t="shared" si="16"/>
        <v>0</v>
      </c>
      <c r="E54" s="44">
        <f t="shared" si="16"/>
        <v>585732.6</v>
      </c>
      <c r="F54" s="44">
        <f t="shared" si="16"/>
        <v>585732.6</v>
      </c>
      <c r="G54" s="45">
        <f>+G12+G15+G19+G22+G24+G27+G29+G31+G33+G35+G37+G39+G41+G43+G47+G50+G17+G52</f>
        <v>0</v>
      </c>
      <c r="H54" s="45">
        <f t="shared" ref="H54" si="17">+H12+H15+H19+H22+H24+H27+H29+H31+H33+H35+H37+H39+H41+H43+H47+H50+H17+H52</f>
        <v>1</v>
      </c>
      <c r="I54" s="45">
        <f>+I12+I15+I19+I22+I24+I27+I29+I31+I33+I35+I37+I39+I41+I43+I47+I50+I17+I52+I45</f>
        <v>21</v>
      </c>
      <c r="J54" s="45">
        <f>+J12+J15+J19+J22+J24+J27+J29+J31+J33+J35+J37+J39+J41+J43+J47+J50+J17+J52+J45</f>
        <v>22</v>
      </c>
      <c r="K54" s="46">
        <f>+E54/C54</f>
        <v>2.150228626780428E-3</v>
      </c>
      <c r="L54" s="47">
        <f>(+L12+L15+L17+L19+L22+L24+L27+L29+L31+L33+L35+L37+L39+L41+L43+L45+L47+L50+L17+L52)/20</f>
        <v>7.4999999999999997E-3</v>
      </c>
    </row>
    <row r="55" spans="1:12" x14ac:dyDescent="0.2">
      <c r="L55" s="48"/>
    </row>
    <row r="56" spans="1:12" x14ac:dyDescent="0.2">
      <c r="C56" s="59"/>
    </row>
    <row r="57" spans="1:12" x14ac:dyDescent="0.2">
      <c r="B57" s="59"/>
      <c r="C57" s="59"/>
      <c r="D57" s="59"/>
      <c r="E57" s="59"/>
      <c r="F57" s="59"/>
    </row>
    <row r="59" spans="1:12" x14ac:dyDescent="0.2">
      <c r="B59" s="57"/>
      <c r="C59" s="57"/>
      <c r="D59" s="57"/>
      <c r="E59" s="57"/>
      <c r="F59" s="57"/>
    </row>
    <row r="60" spans="1:12" x14ac:dyDescent="0.2">
      <c r="B60" s="57"/>
      <c r="C60" s="57"/>
      <c r="D60" s="57"/>
      <c r="E60" s="57"/>
      <c r="F60" s="57"/>
    </row>
    <row r="61" spans="1:12" x14ac:dyDescent="0.2">
      <c r="B61" s="57"/>
      <c r="C61" s="57"/>
      <c r="D61" s="57"/>
      <c r="E61" s="57"/>
      <c r="F61" s="57"/>
    </row>
    <row r="62" spans="1:12" x14ac:dyDescent="0.2">
      <c r="B62" s="57"/>
      <c r="C62" s="57"/>
      <c r="D62" s="57"/>
      <c r="E62" s="57"/>
      <c r="F62" s="57"/>
    </row>
    <row r="63" spans="1:12" x14ac:dyDescent="0.2">
      <c r="B63" s="57"/>
      <c r="C63" s="57"/>
      <c r="D63" s="57"/>
      <c r="E63" s="57"/>
      <c r="F63" s="57"/>
    </row>
    <row r="64" spans="1:12" x14ac:dyDescent="0.2">
      <c r="B64" s="57"/>
      <c r="C64" s="57"/>
      <c r="D64" s="57"/>
      <c r="E64" s="57"/>
      <c r="F64" s="57"/>
    </row>
    <row r="65" spans="2:6" x14ac:dyDescent="0.2">
      <c r="B65" s="57"/>
      <c r="C65" s="57"/>
      <c r="D65" s="57"/>
      <c r="E65" s="57"/>
      <c r="F65" s="57"/>
    </row>
    <row r="66" spans="2:6" x14ac:dyDescent="0.2">
      <c r="B66" s="57"/>
      <c r="C66" s="57"/>
      <c r="D66" s="57"/>
      <c r="E66" s="57"/>
      <c r="F66" s="57"/>
    </row>
    <row r="67" spans="2:6" x14ac:dyDescent="0.2">
      <c r="B67" s="57"/>
      <c r="C67" s="57"/>
      <c r="D67" s="57"/>
      <c r="E67" s="57"/>
      <c r="F67" s="57"/>
    </row>
    <row r="68" spans="2:6" x14ac:dyDescent="0.2">
      <c r="B68" s="57"/>
      <c r="C68" s="57"/>
      <c r="D68" s="57"/>
      <c r="E68" s="57"/>
      <c r="F68" s="57"/>
    </row>
    <row r="69" spans="2:6" x14ac:dyDescent="0.2">
      <c r="B69" s="57"/>
      <c r="C69" s="57"/>
      <c r="D69" s="57"/>
      <c r="E69" s="57"/>
      <c r="F69" s="57"/>
    </row>
  </sheetData>
  <mergeCells count="8">
    <mergeCell ref="A1:L1"/>
    <mergeCell ref="A2:L2"/>
    <mergeCell ref="A4:L4"/>
    <mergeCell ref="A9:A11"/>
    <mergeCell ref="B9:B11"/>
    <mergeCell ref="C9:C11"/>
    <mergeCell ref="D9:F10"/>
    <mergeCell ref="G9:I10"/>
  </mergeCells>
  <printOptions horizontalCentered="1"/>
  <pageMargins left="0.27559055118110237" right="0.31496062992125984" top="0.53" bottom="0.54" header="0.31496062992125984" footer="0.31496062992125984"/>
  <pageSetup scale="85" orientation="landscape" r:id="rId1"/>
  <headerFooter>
    <oddFooter xml:space="preserve">&amp;CPagina &amp;P de &amp;N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AC18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2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2.85546875" style="1" customWidth="1"/>
    <col min="13" max="13" width="16.42578125" style="1" customWidth="1"/>
    <col min="14" max="14" width="11.7109375" style="1" customWidth="1"/>
    <col min="15" max="15" width="12.5703125" style="1" customWidth="1"/>
    <col min="16" max="17" width="12.42578125" style="1" customWidth="1"/>
    <col min="18" max="18" width="11.5703125" style="1" customWidth="1"/>
    <col min="19" max="19" width="6.28515625" style="1" bestFit="1" customWidth="1"/>
    <col min="20" max="20" width="4.140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147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">
      <c r="A5" s="89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9" t="s">
        <v>52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68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45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ht="17.25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67</v>
      </c>
      <c r="E14" s="3" t="s">
        <v>66</v>
      </c>
      <c r="F14" s="7" t="s">
        <v>13</v>
      </c>
      <c r="G14" s="6" t="s">
        <v>12</v>
      </c>
      <c r="H14" s="4" t="s">
        <v>62</v>
      </c>
      <c r="I14" s="6" t="s">
        <v>10</v>
      </c>
      <c r="J14" s="6" t="s">
        <v>9</v>
      </c>
      <c r="K14" s="6" t="s">
        <v>8</v>
      </c>
      <c r="L14" s="5">
        <v>11500000</v>
      </c>
      <c r="M14" s="5">
        <v>11500000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5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17" t="s">
        <v>158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11500000</v>
      </c>
      <c r="M15" s="2">
        <f t="shared" si="0"/>
        <v>11500000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6">
        <f>Q15/M15</f>
        <v>0</v>
      </c>
      <c r="T15" s="8"/>
    </row>
    <row r="16" spans="1:29" x14ac:dyDescent="0.2">
      <c r="S16" s="12"/>
      <c r="T16" s="8"/>
    </row>
    <row r="17" spans="1:20" x14ac:dyDescent="0.2">
      <c r="S17" s="12"/>
      <c r="T17" s="8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11500000</v>
      </c>
      <c r="M18" s="2">
        <f t="shared" si="1"/>
        <v>11500000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6">
        <f>Q18/M18</f>
        <v>0</v>
      </c>
      <c r="T18" s="8"/>
    </row>
  </sheetData>
  <mergeCells count="44">
    <mergeCell ref="A2:AC2"/>
    <mergeCell ref="AA3:AC3"/>
    <mergeCell ref="A4:AC4"/>
    <mergeCell ref="A5:AC5"/>
    <mergeCell ref="A6:AC6"/>
    <mergeCell ref="A7:AC7"/>
    <mergeCell ref="A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R10:R12"/>
    <mergeCell ref="S10:T10"/>
    <mergeCell ref="J10:J12"/>
    <mergeCell ref="K10:K12"/>
    <mergeCell ref="L10:L12"/>
    <mergeCell ref="AC10:AC12"/>
    <mergeCell ref="O11:O12"/>
    <mergeCell ref="P11:P12"/>
    <mergeCell ref="Q11:Q12"/>
    <mergeCell ref="S11:S12"/>
    <mergeCell ref="T11:T12"/>
    <mergeCell ref="Z11:Z12"/>
    <mergeCell ref="AA11:AA12"/>
    <mergeCell ref="Y11:Y12"/>
    <mergeCell ref="O10:Q10"/>
    <mergeCell ref="A18:C18"/>
    <mergeCell ref="G18:K18"/>
    <mergeCell ref="V11:V12"/>
    <mergeCell ref="W11:W12"/>
    <mergeCell ref="X11:X12"/>
    <mergeCell ref="U10:U12"/>
    <mergeCell ref="V10:AB10"/>
    <mergeCell ref="AB11:AB12"/>
    <mergeCell ref="A13:AB13"/>
    <mergeCell ref="M10:M12"/>
    <mergeCell ref="N10:N12"/>
    <mergeCell ref="A15:C15"/>
    <mergeCell ref="G15:K15"/>
  </mergeCells>
  <printOptions horizontalCentered="1"/>
  <pageMargins left="0.62992125984251968" right="0.43307086614173229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AC18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5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3.7109375" style="1" customWidth="1"/>
    <col min="13" max="13" width="14.42578125" style="1" customWidth="1"/>
    <col min="14" max="14" width="12.5703125" style="1" customWidth="1"/>
    <col min="15" max="15" width="11.7109375" style="1" customWidth="1"/>
    <col min="16" max="16" width="11.28515625" style="1" customWidth="1"/>
    <col min="17" max="17" width="11.85546875" style="1" customWidth="1"/>
    <col min="18" max="18" width="11.28515625" style="1" customWidth="1"/>
    <col min="19" max="19" width="6.28515625" style="1" bestFit="1" customWidth="1"/>
    <col min="20" max="20" width="4.140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148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">
      <c r="A5" s="89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9" t="s">
        <v>52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71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45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ht="19.5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70</v>
      </c>
      <c r="E14" s="3" t="s">
        <v>69</v>
      </c>
      <c r="F14" s="7" t="s">
        <v>13</v>
      </c>
      <c r="G14" s="6" t="s">
        <v>12</v>
      </c>
      <c r="H14" s="4" t="s">
        <v>62</v>
      </c>
      <c r="I14" s="6" t="s">
        <v>10</v>
      </c>
      <c r="J14" s="6" t="s">
        <v>9</v>
      </c>
      <c r="K14" s="6" t="s">
        <v>8</v>
      </c>
      <c r="L14" s="5">
        <v>5600000</v>
      </c>
      <c r="M14" s="5">
        <v>5600000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5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17" t="s">
        <v>158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5600000</v>
      </c>
      <c r="M15" s="2">
        <f t="shared" si="0"/>
        <v>5600000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6">
        <f>Q15/M15</f>
        <v>0</v>
      </c>
      <c r="T15" s="8"/>
    </row>
    <row r="16" spans="1:29" x14ac:dyDescent="0.2">
      <c r="S16" s="12"/>
      <c r="T16" s="8"/>
    </row>
    <row r="17" spans="1:20" x14ac:dyDescent="0.2">
      <c r="S17" s="12"/>
      <c r="T17" s="8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5600000</v>
      </c>
      <c r="M18" s="2">
        <f t="shared" si="1"/>
        <v>5600000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6">
        <f>Q18/M18</f>
        <v>0</v>
      </c>
      <c r="T18" s="8"/>
    </row>
  </sheetData>
  <mergeCells count="44">
    <mergeCell ref="A2:AC2"/>
    <mergeCell ref="AA3:AC3"/>
    <mergeCell ref="A4:AC4"/>
    <mergeCell ref="A5:AC5"/>
    <mergeCell ref="A6:AC6"/>
    <mergeCell ref="A7:AC7"/>
    <mergeCell ref="A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R10:R12"/>
    <mergeCell ref="S10:T10"/>
    <mergeCell ref="J10:J12"/>
    <mergeCell ref="K10:K12"/>
    <mergeCell ref="L10:L12"/>
    <mergeCell ref="AC10:AC12"/>
    <mergeCell ref="O11:O12"/>
    <mergeCell ref="P11:P12"/>
    <mergeCell ref="Q11:Q12"/>
    <mergeCell ref="S11:S12"/>
    <mergeCell ref="T11:T12"/>
    <mergeCell ref="Z11:Z12"/>
    <mergeCell ref="AA11:AA12"/>
    <mergeCell ref="Y11:Y12"/>
    <mergeCell ref="O10:Q10"/>
    <mergeCell ref="A18:C18"/>
    <mergeCell ref="G18:K18"/>
    <mergeCell ref="V11:V12"/>
    <mergeCell ref="W11:W12"/>
    <mergeCell ref="X11:X12"/>
    <mergeCell ref="U10:U12"/>
    <mergeCell ref="V10:AB10"/>
    <mergeCell ref="AB11:AB12"/>
    <mergeCell ref="A13:AB13"/>
    <mergeCell ref="M10:M12"/>
    <mergeCell ref="N10:N12"/>
    <mergeCell ref="A15:C15"/>
    <mergeCell ref="G15:K15"/>
  </mergeCells>
  <printOptions horizontalCentered="1"/>
  <pageMargins left="0.62992125984251968" right="0.47244094488188981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AC18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2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3" style="1" customWidth="1"/>
    <col min="13" max="13" width="14.42578125" style="1" customWidth="1"/>
    <col min="14" max="14" width="12" style="1" customWidth="1"/>
    <col min="15" max="15" width="12.85546875" style="1" customWidth="1"/>
    <col min="16" max="16" width="12.7109375" style="1" customWidth="1"/>
    <col min="17" max="17" width="12" style="1" customWidth="1"/>
    <col min="18" max="18" width="12.28515625" style="1" customWidth="1"/>
    <col min="19" max="19" width="6.28515625" style="1" bestFit="1" customWidth="1"/>
    <col min="20" max="20" width="4.140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149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">
      <c r="A5" s="89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9" t="s">
        <v>52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74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45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ht="25.5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73</v>
      </c>
      <c r="E14" s="3" t="s">
        <v>72</v>
      </c>
      <c r="F14" s="7" t="s">
        <v>13</v>
      </c>
      <c r="G14" s="6" t="s">
        <v>12</v>
      </c>
      <c r="H14" s="4" t="s">
        <v>62</v>
      </c>
      <c r="I14" s="6" t="s">
        <v>10</v>
      </c>
      <c r="J14" s="6" t="s">
        <v>9</v>
      </c>
      <c r="K14" s="6" t="s">
        <v>8</v>
      </c>
      <c r="L14" s="5">
        <v>8000000</v>
      </c>
      <c r="M14" s="5">
        <v>8000000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5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17" t="s">
        <v>158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8000000</v>
      </c>
      <c r="M15" s="2">
        <f t="shared" si="0"/>
        <v>8000000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6">
        <f>Q15/M15</f>
        <v>0</v>
      </c>
      <c r="T15" s="8"/>
    </row>
    <row r="16" spans="1:29" x14ac:dyDescent="0.2">
      <c r="S16" s="12"/>
      <c r="T16" s="8"/>
    </row>
    <row r="17" spans="1:20" x14ac:dyDescent="0.2">
      <c r="S17" s="12"/>
      <c r="T17" s="8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8000000</v>
      </c>
      <c r="M18" s="2">
        <f t="shared" si="1"/>
        <v>8000000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6">
        <f>Q18/M18</f>
        <v>0</v>
      </c>
      <c r="T18" s="8"/>
    </row>
  </sheetData>
  <mergeCells count="44">
    <mergeCell ref="A2:AC2"/>
    <mergeCell ref="AA3:AC3"/>
    <mergeCell ref="A4:AC4"/>
    <mergeCell ref="A5:AC5"/>
    <mergeCell ref="A6:AC6"/>
    <mergeCell ref="A7:AC7"/>
    <mergeCell ref="A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R10:R12"/>
    <mergeCell ref="S10:T10"/>
    <mergeCell ref="J10:J12"/>
    <mergeCell ref="K10:K12"/>
    <mergeCell ref="L10:L12"/>
    <mergeCell ref="AC10:AC12"/>
    <mergeCell ref="O11:O12"/>
    <mergeCell ref="P11:P12"/>
    <mergeCell ref="Q11:Q12"/>
    <mergeCell ref="S11:S12"/>
    <mergeCell ref="T11:T12"/>
    <mergeCell ref="Z11:Z12"/>
    <mergeCell ref="AA11:AA12"/>
    <mergeCell ref="Y11:Y12"/>
    <mergeCell ref="O10:Q10"/>
    <mergeCell ref="A18:C18"/>
    <mergeCell ref="G18:K18"/>
    <mergeCell ref="V11:V12"/>
    <mergeCell ref="W11:W12"/>
    <mergeCell ref="X11:X12"/>
    <mergeCell ref="U10:U12"/>
    <mergeCell ref="V10:AB10"/>
    <mergeCell ref="AB11:AB12"/>
    <mergeCell ref="A13:AB13"/>
    <mergeCell ref="M10:M12"/>
    <mergeCell ref="N10:N12"/>
    <mergeCell ref="A15:C15"/>
    <mergeCell ref="G15:K15"/>
  </mergeCells>
  <printOptions horizontalCentered="1"/>
  <pageMargins left="0.62992125984251968" right="0.35433070866141736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AC19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2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2.85546875" style="1" customWidth="1"/>
    <col min="13" max="13" width="17" style="1" bestFit="1" customWidth="1"/>
    <col min="14" max="14" width="11.28515625" style="1" customWidth="1"/>
    <col min="15" max="15" width="12.85546875" style="1" customWidth="1"/>
    <col min="16" max="16" width="13" style="1" customWidth="1"/>
    <col min="17" max="17" width="12.140625" style="1" customWidth="1"/>
    <col min="18" max="18" width="12.42578125" style="1" customWidth="1"/>
    <col min="19" max="19" width="6.28515625" style="1" bestFit="1" customWidth="1"/>
    <col min="20" max="20" width="4.140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150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">
      <c r="A5" s="89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9" t="s">
        <v>52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80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45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9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</row>
    <row r="15" spans="1:29" ht="42" x14ac:dyDescent="0.2">
      <c r="A15" s="7">
        <v>1</v>
      </c>
      <c r="B15" s="4" t="s">
        <v>17</v>
      </c>
      <c r="C15" s="3" t="s">
        <v>16</v>
      </c>
      <c r="D15" s="4" t="s">
        <v>79</v>
      </c>
      <c r="E15" s="3" t="s">
        <v>78</v>
      </c>
      <c r="F15" s="7" t="s">
        <v>13</v>
      </c>
      <c r="G15" s="6" t="s">
        <v>12</v>
      </c>
      <c r="H15" s="4" t="s">
        <v>62</v>
      </c>
      <c r="I15" s="6" t="s">
        <v>10</v>
      </c>
      <c r="J15" s="6" t="s">
        <v>9</v>
      </c>
      <c r="K15" s="6" t="s">
        <v>8</v>
      </c>
      <c r="L15" s="5">
        <v>24270000</v>
      </c>
      <c r="M15" s="5">
        <v>15600021.789999999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14">
        <f>Q15/M15</f>
        <v>0</v>
      </c>
      <c r="T15" s="15">
        <v>0</v>
      </c>
      <c r="U15" s="4" t="s">
        <v>5</v>
      </c>
      <c r="V15" s="4" t="s">
        <v>7</v>
      </c>
      <c r="W15" s="4" t="s">
        <v>5</v>
      </c>
      <c r="X15" s="4" t="s">
        <v>5</v>
      </c>
      <c r="Y15" s="4" t="s">
        <v>6</v>
      </c>
      <c r="Z15" s="4" t="s">
        <v>5</v>
      </c>
      <c r="AA15" s="4" t="s">
        <v>5</v>
      </c>
      <c r="AB15" s="4" t="s">
        <v>4</v>
      </c>
      <c r="AC15" s="17" t="s">
        <v>158</v>
      </c>
    </row>
    <row r="16" spans="1:29" x14ac:dyDescent="0.2">
      <c r="A16" s="75" t="s">
        <v>1</v>
      </c>
      <c r="B16" s="76"/>
      <c r="C16" s="77"/>
      <c r="G16" s="75" t="s">
        <v>2</v>
      </c>
      <c r="H16" s="76"/>
      <c r="I16" s="76"/>
      <c r="J16" s="76"/>
      <c r="K16" s="77"/>
      <c r="L16" s="2">
        <f t="shared" ref="L16:R16" si="0">SUM(L15:L15)</f>
        <v>24270000</v>
      </c>
      <c r="M16" s="2">
        <f t="shared" si="0"/>
        <v>15600021.789999999</v>
      </c>
      <c r="N16" s="2">
        <f t="shared" si="0"/>
        <v>0</v>
      </c>
      <c r="O16" s="2">
        <f t="shared" si="0"/>
        <v>0</v>
      </c>
      <c r="P16" s="2">
        <f t="shared" si="0"/>
        <v>0</v>
      </c>
      <c r="Q16" s="2">
        <f t="shared" si="0"/>
        <v>0</v>
      </c>
      <c r="R16" s="2">
        <f t="shared" si="0"/>
        <v>0</v>
      </c>
      <c r="S16" s="16">
        <f>Q16/M16</f>
        <v>0</v>
      </c>
      <c r="T16" s="8"/>
    </row>
    <row r="17" spans="1:20" x14ac:dyDescent="0.2">
      <c r="S17" s="12"/>
      <c r="T17" s="8"/>
    </row>
    <row r="18" spans="1:20" x14ac:dyDescent="0.2">
      <c r="S18" s="12"/>
      <c r="T18" s="8"/>
    </row>
    <row r="19" spans="1:20" x14ac:dyDescent="0.2">
      <c r="A19" s="75" t="s">
        <v>1</v>
      </c>
      <c r="B19" s="76"/>
      <c r="C19" s="77"/>
      <c r="G19" s="75" t="s">
        <v>0</v>
      </c>
      <c r="H19" s="76"/>
      <c r="I19" s="76"/>
      <c r="J19" s="76"/>
      <c r="K19" s="77"/>
      <c r="L19" s="2">
        <f>+L16</f>
        <v>24270000</v>
      </c>
      <c r="M19" s="54">
        <f t="shared" ref="M19:Q19" si="1">+M16</f>
        <v>15600021.789999999</v>
      </c>
      <c r="N19" s="54">
        <f t="shared" si="1"/>
        <v>0</v>
      </c>
      <c r="O19" s="54">
        <f t="shared" si="1"/>
        <v>0</v>
      </c>
      <c r="P19" s="54">
        <f t="shared" si="1"/>
        <v>0</v>
      </c>
      <c r="Q19" s="54">
        <f t="shared" si="1"/>
        <v>0</v>
      </c>
      <c r="R19" s="54">
        <f>+R16</f>
        <v>0</v>
      </c>
      <c r="S19" s="16">
        <f>Q19/M19</f>
        <v>0</v>
      </c>
      <c r="T19" s="8"/>
    </row>
  </sheetData>
  <mergeCells count="45">
    <mergeCell ref="A7:AC7"/>
    <mergeCell ref="O10:Q10"/>
    <mergeCell ref="A8:AC8"/>
    <mergeCell ref="A10:A12"/>
    <mergeCell ref="J10:J12"/>
    <mergeCell ref="K10:K12"/>
    <mergeCell ref="L10:L12"/>
    <mergeCell ref="M10:M12"/>
    <mergeCell ref="B10:B12"/>
    <mergeCell ref="C10:C12"/>
    <mergeCell ref="D10:D12"/>
    <mergeCell ref="E10:E12"/>
    <mergeCell ref="F10:F12"/>
    <mergeCell ref="G10:G12"/>
    <mergeCell ref="AA11:AA12"/>
    <mergeCell ref="W11:W12"/>
    <mergeCell ref="A2:AC2"/>
    <mergeCell ref="AA3:AC3"/>
    <mergeCell ref="A4:AC4"/>
    <mergeCell ref="A5:AC5"/>
    <mergeCell ref="A6:AC6"/>
    <mergeCell ref="A19:C19"/>
    <mergeCell ref="G19:K19"/>
    <mergeCell ref="I10:I12"/>
    <mergeCell ref="H10:H12"/>
    <mergeCell ref="V11:V12"/>
    <mergeCell ref="R10:R12"/>
    <mergeCell ref="S10:T10"/>
    <mergeCell ref="N10:N12"/>
    <mergeCell ref="T11:T12"/>
    <mergeCell ref="A13:AB13"/>
    <mergeCell ref="A14:AB14"/>
    <mergeCell ref="A16:C16"/>
    <mergeCell ref="G16:K16"/>
    <mergeCell ref="X11:X12"/>
    <mergeCell ref="Y11:Y12"/>
    <mergeCell ref="V10:AB10"/>
    <mergeCell ref="AC10:AC12"/>
    <mergeCell ref="O11:O12"/>
    <mergeCell ref="P11:P12"/>
    <mergeCell ref="Q11:Q12"/>
    <mergeCell ref="S11:S12"/>
    <mergeCell ref="Z11:Z12"/>
    <mergeCell ref="AB11:AB12"/>
    <mergeCell ref="U10:U12"/>
  </mergeCells>
  <pageMargins left="0.62992125984251968" right="0.31496062992125984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2:AC18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5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3.140625" style="1" customWidth="1"/>
    <col min="13" max="13" width="14.5703125" style="1" customWidth="1"/>
    <col min="14" max="14" width="12.28515625" style="1" customWidth="1"/>
    <col min="15" max="15" width="13.28515625" style="1" customWidth="1"/>
    <col min="16" max="16" width="12.140625" style="1" customWidth="1"/>
    <col min="17" max="17" width="11.42578125" style="1" customWidth="1"/>
    <col min="18" max="18" width="11.5703125" style="1" customWidth="1"/>
    <col min="19" max="19" width="6.28515625" style="1" bestFit="1" customWidth="1"/>
    <col min="20" max="20" width="4.140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198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6" spans="1:29" x14ac:dyDescent="0.2">
      <c r="A6" s="89" t="s">
        <v>118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201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117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ht="22.5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116</v>
      </c>
      <c r="E14" s="3" t="s">
        <v>115</v>
      </c>
      <c r="F14" s="7" t="s">
        <v>13</v>
      </c>
      <c r="G14" s="6" t="s">
        <v>12</v>
      </c>
      <c r="H14" s="9" t="s">
        <v>114</v>
      </c>
      <c r="I14" s="6" t="s">
        <v>10</v>
      </c>
      <c r="J14" s="6" t="s">
        <v>9</v>
      </c>
      <c r="K14" s="6" t="s">
        <v>8</v>
      </c>
      <c r="L14" s="5">
        <v>27780000</v>
      </c>
      <c r="M14" s="5">
        <v>27780000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5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17" t="s">
        <v>158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27780000</v>
      </c>
      <c r="M15" s="2">
        <f t="shared" si="0"/>
        <v>27780000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6">
        <f>Q15/M15</f>
        <v>0</v>
      </c>
      <c r="T15" s="8"/>
    </row>
    <row r="16" spans="1:29" x14ac:dyDescent="0.2">
      <c r="S16" s="12"/>
      <c r="T16" s="8"/>
    </row>
    <row r="17" spans="1:20" x14ac:dyDescent="0.2">
      <c r="S17" s="12"/>
      <c r="T17" s="8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27780000</v>
      </c>
      <c r="M18" s="2">
        <f t="shared" si="1"/>
        <v>27780000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6">
        <f>Q18/M18</f>
        <v>0</v>
      </c>
      <c r="T18" s="8"/>
    </row>
  </sheetData>
  <mergeCells count="43">
    <mergeCell ref="A2:AC2"/>
    <mergeCell ref="AA3:AC3"/>
    <mergeCell ref="A4:AC4"/>
    <mergeCell ref="A6:AC6"/>
    <mergeCell ref="A7:AC7"/>
    <mergeCell ref="A8:AC8"/>
    <mergeCell ref="L10:L12"/>
    <mergeCell ref="A10:A12"/>
    <mergeCell ref="B10:B12"/>
    <mergeCell ref="C10:C12"/>
    <mergeCell ref="D10:D12"/>
    <mergeCell ref="E10:E12"/>
    <mergeCell ref="F10:F12"/>
    <mergeCell ref="N10:N12"/>
    <mergeCell ref="O10:Q10"/>
    <mergeCell ref="R10:R12"/>
    <mergeCell ref="S10:T10"/>
    <mergeCell ref="U10:U12"/>
    <mergeCell ref="G10:G12"/>
    <mergeCell ref="H10:H12"/>
    <mergeCell ref="I10:I12"/>
    <mergeCell ref="AC10:AC12"/>
    <mergeCell ref="O11:O12"/>
    <mergeCell ref="P11:P12"/>
    <mergeCell ref="Q11:Q12"/>
    <mergeCell ref="S11:S12"/>
    <mergeCell ref="T11:T12"/>
    <mergeCell ref="V11:V12"/>
    <mergeCell ref="W11:W12"/>
    <mergeCell ref="X11:X12"/>
    <mergeCell ref="AB11:AB12"/>
    <mergeCell ref="A18:C18"/>
    <mergeCell ref="G18:K18"/>
    <mergeCell ref="Y11:Y12"/>
    <mergeCell ref="Z11:Z12"/>
    <mergeCell ref="AA11:AA12"/>
    <mergeCell ref="A13:Y13"/>
    <mergeCell ref="A15:C15"/>
    <mergeCell ref="G15:K15"/>
    <mergeCell ref="M10:M12"/>
    <mergeCell ref="J10:J12"/>
    <mergeCell ref="K10:K12"/>
    <mergeCell ref="V10:AB10"/>
  </mergeCells>
  <printOptions horizontalCentered="1"/>
  <pageMargins left="0.62992125984251968" right="0.36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2:AC19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2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2.85546875" style="1" customWidth="1"/>
    <col min="13" max="13" width="17" style="1" bestFit="1" customWidth="1"/>
    <col min="14" max="14" width="12.140625" style="1" customWidth="1"/>
    <col min="15" max="15" width="12.7109375" style="1" customWidth="1"/>
    <col min="16" max="16" width="13" style="1" customWidth="1"/>
    <col min="17" max="17" width="11.140625" style="1" bestFit="1" customWidth="1"/>
    <col min="18" max="18" width="11.28515625" style="1" customWidth="1"/>
    <col min="19" max="19" width="3.85546875" style="1" bestFit="1" customWidth="1"/>
    <col min="20" max="20" width="4.140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153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">
      <c r="A5" s="89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9" t="s">
        <v>52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92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45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9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</row>
    <row r="15" spans="1:29" ht="42" x14ac:dyDescent="0.2">
      <c r="A15" s="7">
        <v>1</v>
      </c>
      <c r="B15" s="4" t="s">
        <v>17</v>
      </c>
      <c r="C15" s="3" t="s">
        <v>16</v>
      </c>
      <c r="D15" s="4" t="s">
        <v>91</v>
      </c>
      <c r="E15" s="3" t="s">
        <v>90</v>
      </c>
      <c r="F15" s="7" t="s">
        <v>13</v>
      </c>
      <c r="G15" s="6" t="s">
        <v>12</v>
      </c>
      <c r="H15" s="4" t="s">
        <v>62</v>
      </c>
      <c r="I15" s="6" t="s">
        <v>10</v>
      </c>
      <c r="J15" s="6" t="s">
        <v>9</v>
      </c>
      <c r="K15" s="6" t="s">
        <v>8</v>
      </c>
      <c r="L15" s="5">
        <v>0</v>
      </c>
      <c r="M15" s="5">
        <v>8670006.8900000006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14">
        <f>Q15/M15</f>
        <v>0</v>
      </c>
      <c r="T15" s="15">
        <v>0</v>
      </c>
      <c r="U15" s="4" t="s">
        <v>89</v>
      </c>
      <c r="V15" s="4" t="s">
        <v>88</v>
      </c>
      <c r="W15" s="4" t="s">
        <v>5</v>
      </c>
      <c r="X15" s="4" t="s">
        <v>5</v>
      </c>
      <c r="Y15" s="4" t="s">
        <v>6</v>
      </c>
      <c r="Z15" s="4" t="s">
        <v>5</v>
      </c>
      <c r="AA15" s="4" t="s">
        <v>5</v>
      </c>
      <c r="AB15" s="4" t="s">
        <v>4</v>
      </c>
      <c r="AC15" s="56" t="s">
        <v>194</v>
      </c>
    </row>
    <row r="16" spans="1:29" x14ac:dyDescent="0.2">
      <c r="A16" s="75" t="s">
        <v>1</v>
      </c>
      <c r="B16" s="76"/>
      <c r="C16" s="77"/>
      <c r="G16" s="75" t="s">
        <v>2</v>
      </c>
      <c r="H16" s="76"/>
      <c r="I16" s="76"/>
      <c r="J16" s="76"/>
      <c r="K16" s="77"/>
      <c r="L16" s="2">
        <f t="shared" ref="L16:R16" si="0">SUM(L15:L15)</f>
        <v>0</v>
      </c>
      <c r="M16" s="2">
        <f t="shared" si="0"/>
        <v>8670006.8900000006</v>
      </c>
      <c r="N16" s="2">
        <f t="shared" si="0"/>
        <v>0</v>
      </c>
      <c r="O16" s="2">
        <f t="shared" si="0"/>
        <v>0</v>
      </c>
      <c r="P16" s="2">
        <f t="shared" si="0"/>
        <v>0</v>
      </c>
      <c r="Q16" s="2">
        <f t="shared" si="0"/>
        <v>0</v>
      </c>
      <c r="R16" s="2">
        <f t="shared" si="0"/>
        <v>0</v>
      </c>
      <c r="S16" s="16">
        <f>Q16/M16</f>
        <v>0</v>
      </c>
      <c r="T16" s="8"/>
    </row>
    <row r="17" spans="1:20" x14ac:dyDescent="0.2">
      <c r="S17" s="12"/>
      <c r="T17" s="8"/>
    </row>
    <row r="18" spans="1:20" x14ac:dyDescent="0.2">
      <c r="S18" s="12"/>
      <c r="T18" s="8"/>
    </row>
    <row r="19" spans="1:20" x14ac:dyDescent="0.2">
      <c r="A19" s="75" t="s">
        <v>1</v>
      </c>
      <c r="B19" s="76"/>
      <c r="C19" s="77"/>
      <c r="G19" s="75" t="s">
        <v>0</v>
      </c>
      <c r="H19" s="76"/>
      <c r="I19" s="76"/>
      <c r="J19" s="76"/>
      <c r="K19" s="77"/>
      <c r="L19" s="2">
        <f>+L16</f>
        <v>0</v>
      </c>
      <c r="M19" s="54">
        <f t="shared" ref="M19:R19" si="1">+M16</f>
        <v>8670006.8900000006</v>
      </c>
      <c r="N19" s="54">
        <f t="shared" si="1"/>
        <v>0</v>
      </c>
      <c r="O19" s="54">
        <f t="shared" si="1"/>
        <v>0</v>
      </c>
      <c r="P19" s="54">
        <f t="shared" si="1"/>
        <v>0</v>
      </c>
      <c r="Q19" s="54">
        <f t="shared" si="1"/>
        <v>0</v>
      </c>
      <c r="R19" s="54">
        <f t="shared" si="1"/>
        <v>0</v>
      </c>
      <c r="S19" s="16">
        <f>Q19/M19</f>
        <v>0</v>
      </c>
      <c r="T19" s="8"/>
    </row>
  </sheetData>
  <mergeCells count="45">
    <mergeCell ref="A7:AC7"/>
    <mergeCell ref="O10:Q10"/>
    <mergeCell ref="A8:AC8"/>
    <mergeCell ref="A10:A12"/>
    <mergeCell ref="J10:J12"/>
    <mergeCell ref="K10:K12"/>
    <mergeCell ref="L10:L12"/>
    <mergeCell ref="M10:M12"/>
    <mergeCell ref="B10:B12"/>
    <mergeCell ref="C10:C12"/>
    <mergeCell ref="D10:D12"/>
    <mergeCell ref="E10:E12"/>
    <mergeCell ref="F10:F12"/>
    <mergeCell ref="G10:G12"/>
    <mergeCell ref="AA11:AA12"/>
    <mergeCell ref="W11:W12"/>
    <mergeCell ref="A2:AC2"/>
    <mergeCell ref="AA3:AC3"/>
    <mergeCell ref="A4:AC4"/>
    <mergeCell ref="A5:AC5"/>
    <mergeCell ref="A6:AC6"/>
    <mergeCell ref="A19:C19"/>
    <mergeCell ref="G19:K19"/>
    <mergeCell ref="I10:I12"/>
    <mergeCell ref="H10:H12"/>
    <mergeCell ref="V11:V12"/>
    <mergeCell ref="R10:R12"/>
    <mergeCell ref="S10:T10"/>
    <mergeCell ref="N10:N12"/>
    <mergeCell ref="T11:T12"/>
    <mergeCell ref="A13:AB13"/>
    <mergeCell ref="A14:AB14"/>
    <mergeCell ref="A16:C16"/>
    <mergeCell ref="G16:K16"/>
    <mergeCell ref="X11:X12"/>
    <mergeCell ref="Y11:Y12"/>
    <mergeCell ref="V10:AB10"/>
    <mergeCell ref="AC10:AC12"/>
    <mergeCell ref="O11:O12"/>
    <mergeCell ref="P11:P12"/>
    <mergeCell ref="Q11:Q12"/>
    <mergeCell ref="S11:S12"/>
    <mergeCell ref="Z11:Z12"/>
    <mergeCell ref="AB11:AB12"/>
    <mergeCell ref="U10:U12"/>
  </mergeCells>
  <printOptions horizontalCentered="1"/>
  <pageMargins left="0.62992125984251968" right="0.35433070866141736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2:AC18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2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2.5703125" style="1" customWidth="1"/>
    <col min="13" max="13" width="15.5703125" style="1" customWidth="1"/>
    <col min="14" max="14" width="12.85546875" style="1" customWidth="1"/>
    <col min="15" max="15" width="12.42578125" style="1" customWidth="1"/>
    <col min="16" max="16" width="12.5703125" style="1" customWidth="1"/>
    <col min="17" max="17" width="11.85546875" style="1" customWidth="1"/>
    <col min="18" max="18" width="11.140625" style="1" customWidth="1"/>
    <col min="19" max="19" width="6.28515625" style="1" bestFit="1" customWidth="1"/>
    <col min="20" max="20" width="4.140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199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">
      <c r="A5" s="89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9" t="s">
        <v>52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102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45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101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ht="30.75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100</v>
      </c>
      <c r="E14" s="3" t="s">
        <v>99</v>
      </c>
      <c r="F14" s="7" t="s">
        <v>13</v>
      </c>
      <c r="G14" s="6" t="s">
        <v>12</v>
      </c>
      <c r="H14" s="4" t="s">
        <v>62</v>
      </c>
      <c r="I14" s="6" t="s">
        <v>10</v>
      </c>
      <c r="J14" s="6" t="s">
        <v>9</v>
      </c>
      <c r="K14" s="6" t="s">
        <v>8</v>
      </c>
      <c r="L14" s="5">
        <v>5500000</v>
      </c>
      <c r="M14" s="5">
        <v>5500000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5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17" t="s">
        <v>158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5500000</v>
      </c>
      <c r="M15" s="2">
        <f t="shared" si="0"/>
        <v>5500000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6">
        <f>Q15/M15</f>
        <v>0</v>
      </c>
      <c r="T15" s="8"/>
    </row>
    <row r="16" spans="1:29" x14ac:dyDescent="0.2">
      <c r="S16" s="12"/>
      <c r="T16" s="8"/>
    </row>
    <row r="17" spans="1:20" x14ac:dyDescent="0.2">
      <c r="S17" s="12"/>
      <c r="T17" s="8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5500000</v>
      </c>
      <c r="M18" s="2">
        <f t="shared" si="1"/>
        <v>5500000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6">
        <f>Q18/M18</f>
        <v>0</v>
      </c>
      <c r="T18" s="8"/>
    </row>
  </sheetData>
  <mergeCells count="44">
    <mergeCell ref="A2:AC2"/>
    <mergeCell ref="AA3:AC3"/>
    <mergeCell ref="A4:AC4"/>
    <mergeCell ref="A5:AC5"/>
    <mergeCell ref="A6:AC6"/>
    <mergeCell ref="A7:AC7"/>
    <mergeCell ref="A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R10:R12"/>
    <mergeCell ref="S10:T10"/>
    <mergeCell ref="J10:J12"/>
    <mergeCell ref="K10:K12"/>
    <mergeCell ref="L10:L12"/>
    <mergeCell ref="AC10:AC12"/>
    <mergeCell ref="O11:O12"/>
    <mergeCell ref="P11:P12"/>
    <mergeCell ref="Q11:Q12"/>
    <mergeCell ref="S11:S12"/>
    <mergeCell ref="T11:T12"/>
    <mergeCell ref="Z11:Z12"/>
    <mergeCell ref="AA11:AA12"/>
    <mergeCell ref="Y11:Y12"/>
    <mergeCell ref="O10:Q10"/>
    <mergeCell ref="A18:C18"/>
    <mergeCell ref="G18:K18"/>
    <mergeCell ref="V11:V12"/>
    <mergeCell ref="W11:W12"/>
    <mergeCell ref="X11:X12"/>
    <mergeCell ref="U10:U12"/>
    <mergeCell ref="V10:AB10"/>
    <mergeCell ref="AB11:AB12"/>
    <mergeCell ref="A13:AB13"/>
    <mergeCell ref="M10:M12"/>
    <mergeCell ref="N10:N12"/>
    <mergeCell ref="A15:C15"/>
    <mergeCell ref="G15:K15"/>
  </mergeCells>
  <printOptions horizontalCentered="1"/>
  <pageMargins left="0.62992125984251968" right="0.27559055118110237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AC18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2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4.5703125" style="1" customWidth="1"/>
    <col min="13" max="13" width="15.7109375" style="1" customWidth="1"/>
    <col min="14" max="14" width="13.140625" style="1" customWidth="1"/>
    <col min="15" max="15" width="11.7109375" style="1" customWidth="1"/>
    <col min="16" max="16" width="12.7109375" style="1" customWidth="1"/>
    <col min="17" max="17" width="11.5703125" style="1" customWidth="1"/>
    <col min="18" max="18" width="12" style="1" customWidth="1"/>
    <col min="19" max="19" width="6.28515625" style="1" bestFit="1" customWidth="1"/>
    <col min="20" max="20" width="4.140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151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">
      <c r="A5" s="89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9" t="s">
        <v>52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84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45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ht="22.5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83</v>
      </c>
      <c r="E14" s="3" t="s">
        <v>82</v>
      </c>
      <c r="F14" s="7" t="s">
        <v>13</v>
      </c>
      <c r="G14" s="6" t="s">
        <v>12</v>
      </c>
      <c r="H14" s="4" t="s">
        <v>62</v>
      </c>
      <c r="I14" s="6" t="s">
        <v>10</v>
      </c>
      <c r="J14" s="6" t="s">
        <v>9</v>
      </c>
      <c r="K14" s="6" t="s">
        <v>8</v>
      </c>
      <c r="L14" s="5">
        <v>25600000</v>
      </c>
      <c r="M14" s="5">
        <v>25600000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5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17" t="s">
        <v>158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25600000</v>
      </c>
      <c r="M15" s="2">
        <f t="shared" si="0"/>
        <v>25600000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6">
        <f>Q15/M15</f>
        <v>0</v>
      </c>
      <c r="T15" s="8"/>
    </row>
    <row r="16" spans="1:29" x14ac:dyDescent="0.2">
      <c r="S16" s="12"/>
      <c r="T16" s="8"/>
    </row>
    <row r="17" spans="1:20" x14ac:dyDescent="0.2">
      <c r="S17" s="12"/>
      <c r="T17" s="8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25600000</v>
      </c>
      <c r="M18" s="2">
        <f t="shared" si="1"/>
        <v>25600000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6">
        <f>Q18/M18</f>
        <v>0</v>
      </c>
      <c r="T18" s="8"/>
    </row>
  </sheetData>
  <mergeCells count="44">
    <mergeCell ref="A2:AC2"/>
    <mergeCell ref="AA3:AC3"/>
    <mergeCell ref="A4:AC4"/>
    <mergeCell ref="A5:AC5"/>
    <mergeCell ref="A6:AC6"/>
    <mergeCell ref="A7:AC7"/>
    <mergeCell ref="A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R10:R12"/>
    <mergeCell ref="S10:T10"/>
    <mergeCell ref="J10:J12"/>
    <mergeCell ref="K10:K12"/>
    <mergeCell ref="L10:L12"/>
    <mergeCell ref="AC10:AC12"/>
    <mergeCell ref="O11:O12"/>
    <mergeCell ref="P11:P12"/>
    <mergeCell ref="Q11:Q12"/>
    <mergeCell ref="S11:S12"/>
    <mergeCell ref="T11:T12"/>
    <mergeCell ref="Z11:Z12"/>
    <mergeCell ref="AA11:AA12"/>
    <mergeCell ref="Y11:Y12"/>
    <mergeCell ref="O10:Q10"/>
    <mergeCell ref="A18:C18"/>
    <mergeCell ref="G18:K18"/>
    <mergeCell ref="V11:V12"/>
    <mergeCell ref="W11:W12"/>
    <mergeCell ref="X11:X12"/>
    <mergeCell ref="U10:U12"/>
    <mergeCell ref="V10:AB10"/>
    <mergeCell ref="AB11:AB12"/>
    <mergeCell ref="A13:AB13"/>
    <mergeCell ref="M10:M12"/>
    <mergeCell ref="N10:N12"/>
    <mergeCell ref="A15:C15"/>
    <mergeCell ref="G15:K15"/>
  </mergeCells>
  <printOptions horizontalCentered="1"/>
  <pageMargins left="0.62992125984251968" right="0.31496062992125984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2:AC18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2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2.85546875" style="1" customWidth="1"/>
    <col min="13" max="13" width="14.42578125" style="1" customWidth="1"/>
    <col min="14" max="14" width="12.5703125" style="1" customWidth="1"/>
    <col min="15" max="15" width="14" style="1" bestFit="1" customWidth="1"/>
    <col min="16" max="16" width="12.7109375" style="1" customWidth="1"/>
    <col min="17" max="17" width="11.140625" style="1" customWidth="1"/>
    <col min="18" max="18" width="12" style="1" customWidth="1"/>
    <col min="19" max="19" width="6.28515625" style="1" bestFit="1" customWidth="1"/>
    <col min="20" max="20" width="4.140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152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">
      <c r="A5" s="89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9" t="s">
        <v>52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87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45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ht="21.75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86</v>
      </c>
      <c r="E14" s="3" t="s">
        <v>85</v>
      </c>
      <c r="F14" s="7" t="s">
        <v>13</v>
      </c>
      <c r="G14" s="6" t="s">
        <v>12</v>
      </c>
      <c r="H14" s="4" t="s">
        <v>62</v>
      </c>
      <c r="I14" s="6" t="s">
        <v>10</v>
      </c>
      <c r="J14" s="6" t="s">
        <v>9</v>
      </c>
      <c r="K14" s="6" t="s">
        <v>8</v>
      </c>
      <c r="L14" s="5">
        <v>14800000</v>
      </c>
      <c r="M14" s="5">
        <v>14800000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5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17" t="s">
        <v>158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14800000</v>
      </c>
      <c r="M15" s="2">
        <f t="shared" si="0"/>
        <v>14800000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6">
        <f>Q15/M15</f>
        <v>0</v>
      </c>
      <c r="T15" s="8"/>
    </row>
    <row r="16" spans="1:29" x14ac:dyDescent="0.2">
      <c r="S16" s="12"/>
      <c r="T16" s="8"/>
    </row>
    <row r="17" spans="1:20" x14ac:dyDescent="0.2">
      <c r="S17" s="12"/>
      <c r="T17" s="8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14800000</v>
      </c>
      <c r="M18" s="2">
        <f t="shared" si="1"/>
        <v>14800000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6">
        <f>Q18/M18</f>
        <v>0</v>
      </c>
      <c r="T18" s="8"/>
    </row>
  </sheetData>
  <mergeCells count="44">
    <mergeCell ref="A2:AC2"/>
    <mergeCell ref="AA3:AC3"/>
    <mergeCell ref="A4:AC4"/>
    <mergeCell ref="A5:AC5"/>
    <mergeCell ref="A6:AC6"/>
    <mergeCell ref="A7:AC7"/>
    <mergeCell ref="A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R10:R12"/>
    <mergeCell ref="S10:T10"/>
    <mergeCell ref="J10:J12"/>
    <mergeCell ref="K10:K12"/>
    <mergeCell ref="L10:L12"/>
    <mergeCell ref="AC10:AC12"/>
    <mergeCell ref="O11:O12"/>
    <mergeCell ref="P11:P12"/>
    <mergeCell ref="Q11:Q12"/>
    <mergeCell ref="S11:S12"/>
    <mergeCell ref="T11:T12"/>
    <mergeCell ref="Z11:Z12"/>
    <mergeCell ref="AA11:AA12"/>
    <mergeCell ref="Y11:Y12"/>
    <mergeCell ref="O10:Q10"/>
    <mergeCell ref="A18:C18"/>
    <mergeCell ref="G18:K18"/>
    <mergeCell ref="V11:V12"/>
    <mergeCell ref="W11:W12"/>
    <mergeCell ref="X11:X12"/>
    <mergeCell ref="U10:U12"/>
    <mergeCell ref="V10:AB10"/>
    <mergeCell ref="AB11:AB12"/>
    <mergeCell ref="A13:AB13"/>
    <mergeCell ref="M10:M12"/>
    <mergeCell ref="N10:N12"/>
    <mergeCell ref="A15:C15"/>
    <mergeCell ref="G15:K15"/>
  </mergeCells>
  <printOptions horizontalCentered="1"/>
  <pageMargins left="0.62992125984251968" right="0.39370078740157483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C18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5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2" style="1" customWidth="1"/>
    <col min="13" max="13" width="16.140625" style="1" customWidth="1"/>
    <col min="14" max="14" width="12.5703125" style="1" customWidth="1"/>
    <col min="15" max="15" width="10.7109375" style="1" customWidth="1"/>
    <col min="16" max="16" width="11.85546875" style="1" customWidth="1"/>
    <col min="17" max="17" width="12.5703125" style="1" customWidth="1"/>
    <col min="18" max="18" width="11" style="1" customWidth="1"/>
    <col min="19" max="19" width="6.28515625" style="1" bestFit="1" customWidth="1"/>
    <col min="20" max="20" width="4.140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154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">
      <c r="A5" s="89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9" t="s">
        <v>52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95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45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ht="18.75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94</v>
      </c>
      <c r="E14" s="3" t="s">
        <v>93</v>
      </c>
      <c r="F14" s="7" t="s">
        <v>13</v>
      </c>
      <c r="G14" s="6" t="s">
        <v>12</v>
      </c>
      <c r="H14" s="4" t="s">
        <v>62</v>
      </c>
      <c r="I14" s="6" t="s">
        <v>10</v>
      </c>
      <c r="J14" s="6" t="s">
        <v>9</v>
      </c>
      <c r="K14" s="6" t="s">
        <v>8</v>
      </c>
      <c r="L14" s="5">
        <v>23650000</v>
      </c>
      <c r="M14" s="5">
        <v>23650000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5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17" t="s">
        <v>158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23650000</v>
      </c>
      <c r="M15" s="2">
        <f t="shared" si="0"/>
        <v>23650000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6">
        <f>Q15/M15</f>
        <v>0</v>
      </c>
      <c r="T15" s="8"/>
    </row>
    <row r="16" spans="1:29" x14ac:dyDescent="0.2">
      <c r="S16" s="12"/>
      <c r="T16" s="8"/>
    </row>
    <row r="17" spans="1:20" x14ac:dyDescent="0.2">
      <c r="S17" s="12"/>
      <c r="T17" s="8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23650000</v>
      </c>
      <c r="M18" s="2">
        <f t="shared" si="1"/>
        <v>23650000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6">
        <f>Q18/M18</f>
        <v>0</v>
      </c>
      <c r="T18" s="8"/>
    </row>
  </sheetData>
  <mergeCells count="44">
    <mergeCell ref="A2:AC2"/>
    <mergeCell ref="AA3:AC3"/>
    <mergeCell ref="A4:AC4"/>
    <mergeCell ref="A5:AC5"/>
    <mergeCell ref="A6:AC6"/>
    <mergeCell ref="A7:AC7"/>
    <mergeCell ref="A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R10:R12"/>
    <mergeCell ref="S10:T10"/>
    <mergeCell ref="J10:J12"/>
    <mergeCell ref="K10:K12"/>
    <mergeCell ref="L10:L12"/>
    <mergeCell ref="AC10:AC12"/>
    <mergeCell ref="O11:O12"/>
    <mergeCell ref="P11:P12"/>
    <mergeCell ref="Q11:Q12"/>
    <mergeCell ref="S11:S12"/>
    <mergeCell ref="T11:T12"/>
    <mergeCell ref="Z11:Z12"/>
    <mergeCell ref="AA11:AA12"/>
    <mergeCell ref="Y11:Y12"/>
    <mergeCell ref="O10:Q10"/>
    <mergeCell ref="A18:C18"/>
    <mergeCell ref="G18:K18"/>
    <mergeCell ref="V11:V12"/>
    <mergeCell ref="W11:W12"/>
    <mergeCell ref="X11:X12"/>
    <mergeCell ref="U10:U12"/>
    <mergeCell ref="V10:AB10"/>
    <mergeCell ref="AB11:AB12"/>
    <mergeCell ref="A13:AB13"/>
    <mergeCell ref="M10:M12"/>
    <mergeCell ref="N10:N12"/>
    <mergeCell ref="A15:C15"/>
    <mergeCell ref="G15:K15"/>
  </mergeCells>
  <printOptions horizontalCentered="1"/>
  <pageMargins left="0.62992125984251968" right="0.31496062992125984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AC18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2.42578125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4.140625" style="1" customWidth="1"/>
    <col min="13" max="13" width="15.28515625" style="1" customWidth="1"/>
    <col min="14" max="14" width="12.42578125" style="1" customWidth="1"/>
    <col min="15" max="15" width="18.85546875" style="1" bestFit="1" customWidth="1"/>
    <col min="16" max="16" width="12.7109375" style="1" customWidth="1"/>
    <col min="17" max="17" width="13" style="1" customWidth="1"/>
    <col min="18" max="18" width="12.7109375" style="1" customWidth="1"/>
    <col min="19" max="19" width="6.28515625" style="1" bestFit="1" customWidth="1"/>
    <col min="20" max="20" width="4.140625" style="1" bestFit="1" customWidth="1"/>
    <col min="21" max="27" width="13" style="1" bestFit="1" customWidth="1"/>
    <col min="28" max="28" width="12.140625" style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141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6" spans="1:29" x14ac:dyDescent="0.2">
      <c r="A6" s="89" t="s">
        <v>118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129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117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ht="20.25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128</v>
      </c>
      <c r="E14" s="3" t="s">
        <v>127</v>
      </c>
      <c r="F14" s="7" t="s">
        <v>13</v>
      </c>
      <c r="G14" s="6" t="s">
        <v>12</v>
      </c>
      <c r="H14" s="4" t="s">
        <v>126</v>
      </c>
      <c r="I14" s="6" t="s">
        <v>10</v>
      </c>
      <c r="J14" s="6" t="s">
        <v>9</v>
      </c>
      <c r="K14" s="6" t="s">
        <v>8</v>
      </c>
      <c r="L14" s="5">
        <v>0</v>
      </c>
      <c r="M14" s="5">
        <v>16.309999999999999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0">
        <f>Q14/M14</f>
        <v>0</v>
      </c>
      <c r="T14" s="13">
        <v>0</v>
      </c>
      <c r="U14" s="4" t="s">
        <v>89</v>
      </c>
      <c r="V14" s="4" t="s">
        <v>88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55" t="s">
        <v>192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0</v>
      </c>
      <c r="M15" s="2">
        <f t="shared" si="0"/>
        <v>16.309999999999999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1">
        <f>Q15/M15</f>
        <v>0</v>
      </c>
    </row>
    <row r="16" spans="1:29" x14ac:dyDescent="0.2">
      <c r="S16" s="12"/>
    </row>
    <row r="17" spans="1:19" x14ac:dyDescent="0.2">
      <c r="S17" s="12"/>
    </row>
    <row r="18" spans="1:19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0</v>
      </c>
      <c r="M18" s="2">
        <f t="shared" si="1"/>
        <v>16.309999999999999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1">
        <f>Q18/M18</f>
        <v>0</v>
      </c>
    </row>
  </sheetData>
  <mergeCells count="43">
    <mergeCell ref="A2:AC2"/>
    <mergeCell ref="AA3:AC3"/>
    <mergeCell ref="A4:AC4"/>
    <mergeCell ref="A6:AC6"/>
    <mergeCell ref="A7:AC7"/>
    <mergeCell ref="A8:AC8"/>
    <mergeCell ref="L10:L12"/>
    <mergeCell ref="A10:A12"/>
    <mergeCell ref="B10:B12"/>
    <mergeCell ref="C10:C12"/>
    <mergeCell ref="D10:D12"/>
    <mergeCell ref="E10:E12"/>
    <mergeCell ref="F10:F12"/>
    <mergeCell ref="N10:N12"/>
    <mergeCell ref="O10:Q10"/>
    <mergeCell ref="R10:R12"/>
    <mergeCell ref="S10:T10"/>
    <mergeCell ref="U10:U12"/>
    <mergeCell ref="G10:G12"/>
    <mergeCell ref="H10:H12"/>
    <mergeCell ref="I10:I12"/>
    <mergeCell ref="AC10:AC12"/>
    <mergeCell ref="O11:O12"/>
    <mergeCell ref="P11:P12"/>
    <mergeCell ref="Q11:Q12"/>
    <mergeCell ref="S11:S12"/>
    <mergeCell ref="T11:T12"/>
    <mergeCell ref="V11:V12"/>
    <mergeCell ref="W11:W12"/>
    <mergeCell ref="X11:X12"/>
    <mergeCell ref="AB11:AB12"/>
    <mergeCell ref="A18:C18"/>
    <mergeCell ref="G18:K18"/>
    <mergeCell ref="Y11:Y12"/>
    <mergeCell ref="Z11:Z12"/>
    <mergeCell ref="AA11:AA12"/>
    <mergeCell ref="A13:Y13"/>
    <mergeCell ref="A15:C15"/>
    <mergeCell ref="G15:K15"/>
    <mergeCell ref="M10:M12"/>
    <mergeCell ref="J10:J12"/>
    <mergeCell ref="K10:K12"/>
    <mergeCell ref="V10:AB10"/>
  </mergeCells>
  <printOptions horizontalCentered="1"/>
  <pageMargins left="0.62992125984251968" right="0.21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2:AC18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2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3" style="1" customWidth="1"/>
    <col min="13" max="13" width="15" style="1" customWidth="1"/>
    <col min="14" max="14" width="12.140625" style="1" customWidth="1"/>
    <col min="15" max="16" width="14" style="1" bestFit="1" customWidth="1"/>
    <col min="17" max="17" width="12.5703125" style="1" customWidth="1"/>
    <col min="18" max="18" width="11.42578125" style="1" customWidth="1"/>
    <col min="19" max="19" width="6.28515625" style="1" bestFit="1" customWidth="1"/>
    <col min="20" max="20" width="4.140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155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">
      <c r="A5" s="89" t="s">
        <v>81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9" t="s">
        <v>52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98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45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ht="21.75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97</v>
      </c>
      <c r="E14" s="3" t="s">
        <v>96</v>
      </c>
      <c r="F14" s="7" t="s">
        <v>13</v>
      </c>
      <c r="G14" s="6" t="s">
        <v>12</v>
      </c>
      <c r="H14" s="4" t="s">
        <v>62</v>
      </c>
      <c r="I14" s="6" t="s">
        <v>10</v>
      </c>
      <c r="J14" s="6" t="s">
        <v>9</v>
      </c>
      <c r="K14" s="6" t="s">
        <v>8</v>
      </c>
      <c r="L14" s="5">
        <v>0</v>
      </c>
      <c r="M14" s="5">
        <v>24909.15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89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56" t="s">
        <v>193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0</v>
      </c>
      <c r="M15" s="2">
        <f t="shared" si="0"/>
        <v>24909.15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6">
        <f>Q15/M15</f>
        <v>0</v>
      </c>
      <c r="T15" s="8"/>
    </row>
    <row r="16" spans="1:29" x14ac:dyDescent="0.2">
      <c r="S16" s="12"/>
      <c r="T16" s="8"/>
    </row>
    <row r="17" spans="1:20" x14ac:dyDescent="0.2">
      <c r="S17" s="12"/>
      <c r="T17" s="8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0</v>
      </c>
      <c r="M18" s="2">
        <f t="shared" si="1"/>
        <v>24909.15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6">
        <f>Q18/M18</f>
        <v>0</v>
      </c>
      <c r="T18" s="8"/>
    </row>
  </sheetData>
  <mergeCells count="44">
    <mergeCell ref="A2:AC2"/>
    <mergeCell ref="AA3:AC3"/>
    <mergeCell ref="A4:AC4"/>
    <mergeCell ref="A5:AC5"/>
    <mergeCell ref="A6:AC6"/>
    <mergeCell ref="A7:AC7"/>
    <mergeCell ref="A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R10:R12"/>
    <mergeCell ref="S10:T10"/>
    <mergeCell ref="J10:J12"/>
    <mergeCell ref="K10:K12"/>
    <mergeCell ref="L10:L12"/>
    <mergeCell ref="AC10:AC12"/>
    <mergeCell ref="O11:O12"/>
    <mergeCell ref="P11:P12"/>
    <mergeCell ref="Q11:Q12"/>
    <mergeCell ref="S11:S12"/>
    <mergeCell ref="T11:T12"/>
    <mergeCell ref="Z11:Z12"/>
    <mergeCell ref="AA11:AA12"/>
    <mergeCell ref="Y11:Y12"/>
    <mergeCell ref="O10:Q10"/>
    <mergeCell ref="A18:C18"/>
    <mergeCell ref="G18:K18"/>
    <mergeCell ref="V11:V12"/>
    <mergeCell ref="W11:W12"/>
    <mergeCell ref="X11:X12"/>
    <mergeCell ref="U10:U12"/>
    <mergeCell ref="V10:AB10"/>
    <mergeCell ref="AB11:AB12"/>
    <mergeCell ref="A13:AB13"/>
    <mergeCell ref="M10:M12"/>
    <mergeCell ref="N10:N12"/>
    <mergeCell ref="A15:C15"/>
    <mergeCell ref="G15:K15"/>
  </mergeCells>
  <printOptions horizontalCentered="1"/>
  <pageMargins left="0.62992125984251968" right="0.2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2:AC18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2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2.28515625" style="1" customWidth="1"/>
    <col min="13" max="13" width="15.42578125" style="1" customWidth="1"/>
    <col min="14" max="14" width="12.42578125" style="1" customWidth="1"/>
    <col min="15" max="15" width="12.85546875" style="1" customWidth="1"/>
    <col min="16" max="17" width="12.28515625" style="1" customWidth="1"/>
    <col min="18" max="18" width="11.28515625" style="1" customWidth="1"/>
    <col min="19" max="19" width="6.28515625" style="1" bestFit="1" customWidth="1"/>
    <col min="20" max="20" width="4.140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156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">
      <c r="A5" s="89" t="s">
        <v>81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9" t="s">
        <v>52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105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45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ht="21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104</v>
      </c>
      <c r="E14" s="3" t="s">
        <v>103</v>
      </c>
      <c r="F14" s="7" t="s">
        <v>13</v>
      </c>
      <c r="G14" s="6" t="s">
        <v>12</v>
      </c>
      <c r="H14" s="4" t="s">
        <v>62</v>
      </c>
      <c r="I14" s="6" t="s">
        <v>10</v>
      </c>
      <c r="J14" s="6" t="s">
        <v>9</v>
      </c>
      <c r="K14" s="6" t="s">
        <v>8</v>
      </c>
      <c r="L14" s="5">
        <v>0</v>
      </c>
      <c r="M14" s="5">
        <v>0.5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89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56" t="s">
        <v>195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0</v>
      </c>
      <c r="M15" s="2">
        <f t="shared" si="0"/>
        <v>0.5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6">
        <f>Q15/M15</f>
        <v>0</v>
      </c>
      <c r="T15" s="8"/>
    </row>
    <row r="16" spans="1:29" x14ac:dyDescent="0.2">
      <c r="S16" s="12"/>
      <c r="T16" s="8"/>
    </row>
    <row r="17" spans="1:20" x14ac:dyDescent="0.2">
      <c r="S17" s="12"/>
      <c r="T17" s="8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0</v>
      </c>
      <c r="M18" s="2">
        <f t="shared" si="1"/>
        <v>0.5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6">
        <f>Q18/M18</f>
        <v>0</v>
      </c>
      <c r="T18" s="8"/>
    </row>
  </sheetData>
  <mergeCells count="44">
    <mergeCell ref="A2:AC2"/>
    <mergeCell ref="AA3:AC3"/>
    <mergeCell ref="A4:AC4"/>
    <mergeCell ref="A5:AC5"/>
    <mergeCell ref="A6:AC6"/>
    <mergeCell ref="A7:AC7"/>
    <mergeCell ref="A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R10:R12"/>
    <mergeCell ref="S10:T10"/>
    <mergeCell ref="J10:J12"/>
    <mergeCell ref="K10:K12"/>
    <mergeCell ref="L10:L12"/>
    <mergeCell ref="AC10:AC12"/>
    <mergeCell ref="O11:O12"/>
    <mergeCell ref="P11:P12"/>
    <mergeCell ref="Q11:Q12"/>
    <mergeCell ref="S11:S12"/>
    <mergeCell ref="T11:T12"/>
    <mergeCell ref="Z11:Z12"/>
    <mergeCell ref="AA11:AA12"/>
    <mergeCell ref="Y11:Y12"/>
    <mergeCell ref="O10:Q10"/>
    <mergeCell ref="A18:C18"/>
    <mergeCell ref="G18:K18"/>
    <mergeCell ref="V11:V12"/>
    <mergeCell ref="W11:W12"/>
    <mergeCell ref="X11:X12"/>
    <mergeCell ref="U10:U12"/>
    <mergeCell ref="V10:AB10"/>
    <mergeCell ref="AB11:AB12"/>
    <mergeCell ref="A13:AB13"/>
    <mergeCell ref="M10:M12"/>
    <mergeCell ref="N10:N12"/>
    <mergeCell ref="A15:C15"/>
    <mergeCell ref="G15:K15"/>
  </mergeCells>
  <printOptions horizontalCentered="1"/>
  <pageMargins left="0.62992125984251968" right="0.31496062992125984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AC18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2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3.28515625" style="1" customWidth="1"/>
    <col min="13" max="13" width="15.5703125" style="1" customWidth="1"/>
    <col min="14" max="14" width="12.28515625" style="1" customWidth="1"/>
    <col min="15" max="15" width="13.140625" style="1" customWidth="1"/>
    <col min="16" max="16" width="12.85546875" style="1" customWidth="1"/>
    <col min="17" max="17" width="12" style="1" customWidth="1"/>
    <col min="18" max="18" width="11.7109375" style="1" customWidth="1"/>
    <col min="19" max="19" width="6.28515625" style="1" bestFit="1" customWidth="1"/>
    <col min="20" max="20" width="4.140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157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">
      <c r="A5" s="89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9" t="s">
        <v>52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108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45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ht="17.25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107</v>
      </c>
      <c r="E14" s="3" t="s">
        <v>106</v>
      </c>
      <c r="F14" s="7" t="s">
        <v>13</v>
      </c>
      <c r="G14" s="6" t="s">
        <v>12</v>
      </c>
      <c r="H14" s="4" t="s">
        <v>62</v>
      </c>
      <c r="I14" s="6" t="s">
        <v>10</v>
      </c>
      <c r="J14" s="6" t="s">
        <v>9</v>
      </c>
      <c r="K14" s="6" t="s">
        <v>8</v>
      </c>
      <c r="L14" s="5">
        <v>65000000</v>
      </c>
      <c r="M14" s="5">
        <v>65000000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5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17" t="s">
        <v>158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65000000</v>
      </c>
      <c r="M15" s="2">
        <f t="shared" si="0"/>
        <v>65000000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6">
        <f>Q15/M15</f>
        <v>0</v>
      </c>
      <c r="T15" s="8"/>
    </row>
    <row r="16" spans="1:29" x14ac:dyDescent="0.2">
      <c r="S16" s="12"/>
      <c r="T16" s="8"/>
    </row>
    <row r="17" spans="1:20" x14ac:dyDescent="0.2">
      <c r="S17" s="12"/>
      <c r="T17" s="8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65000000</v>
      </c>
      <c r="M18" s="2">
        <f t="shared" si="1"/>
        <v>65000000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6">
        <f>Q18/M18</f>
        <v>0</v>
      </c>
      <c r="T18" s="8"/>
    </row>
  </sheetData>
  <mergeCells count="44">
    <mergeCell ref="A2:AC2"/>
    <mergeCell ref="AA3:AC3"/>
    <mergeCell ref="A4:AC4"/>
    <mergeCell ref="A5:AC5"/>
    <mergeCell ref="A6:AC6"/>
    <mergeCell ref="A7:AC7"/>
    <mergeCell ref="A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R10:R12"/>
    <mergeCell ref="S10:T10"/>
    <mergeCell ref="J10:J12"/>
    <mergeCell ref="K10:K12"/>
    <mergeCell ref="L10:L12"/>
    <mergeCell ref="AC10:AC12"/>
    <mergeCell ref="O11:O12"/>
    <mergeCell ref="P11:P12"/>
    <mergeCell ref="Q11:Q12"/>
    <mergeCell ref="S11:S12"/>
    <mergeCell ref="T11:T12"/>
    <mergeCell ref="Z11:Z12"/>
    <mergeCell ref="AA11:AA12"/>
    <mergeCell ref="Y11:Y12"/>
    <mergeCell ref="O10:Q10"/>
    <mergeCell ref="A18:C18"/>
    <mergeCell ref="G18:K18"/>
    <mergeCell ref="V11:V12"/>
    <mergeCell ref="W11:W12"/>
    <mergeCell ref="X11:X12"/>
    <mergeCell ref="U10:U12"/>
    <mergeCell ref="V10:AB10"/>
    <mergeCell ref="AB11:AB12"/>
    <mergeCell ref="A13:AB13"/>
    <mergeCell ref="M10:M12"/>
    <mergeCell ref="N10:N12"/>
    <mergeCell ref="A15:C15"/>
    <mergeCell ref="G15:K15"/>
  </mergeCells>
  <pageMargins left="0.62992125984251968" right="0.21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2:AC18"/>
  <sheetViews>
    <sheetView tabSelected="1"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2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2.7109375" style="1" customWidth="1"/>
    <col min="13" max="13" width="15" style="1" customWidth="1"/>
    <col min="14" max="14" width="11.85546875" style="1" customWidth="1"/>
    <col min="15" max="15" width="12.85546875" style="1" customWidth="1"/>
    <col min="16" max="16" width="12.140625" style="1" customWidth="1"/>
    <col min="17" max="17" width="12.5703125" style="1" customWidth="1"/>
    <col min="18" max="18" width="11" style="1" customWidth="1"/>
    <col min="19" max="19" width="6.28515625" style="1" bestFit="1" customWidth="1"/>
    <col min="20" max="20" width="4.140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200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">
      <c r="A5" s="89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9" t="s">
        <v>52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77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45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ht="25.5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76</v>
      </c>
      <c r="E14" s="3" t="s">
        <v>75</v>
      </c>
      <c r="F14" s="7" t="s">
        <v>13</v>
      </c>
      <c r="G14" s="6" t="s">
        <v>12</v>
      </c>
      <c r="H14" s="4" t="s">
        <v>62</v>
      </c>
      <c r="I14" s="6" t="s">
        <v>10</v>
      </c>
      <c r="J14" s="6" t="s">
        <v>9</v>
      </c>
      <c r="K14" s="6" t="s">
        <v>8</v>
      </c>
      <c r="L14" s="5">
        <v>9000000</v>
      </c>
      <c r="M14" s="5">
        <v>9000000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5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17" t="s">
        <v>158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9000000</v>
      </c>
      <c r="M15" s="2">
        <f t="shared" si="0"/>
        <v>9000000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6">
        <f>Q15/M15</f>
        <v>0</v>
      </c>
      <c r="T15" s="8"/>
    </row>
    <row r="16" spans="1:29" x14ac:dyDescent="0.2">
      <c r="S16" s="12"/>
      <c r="T16" s="8"/>
    </row>
    <row r="17" spans="1:20" x14ac:dyDescent="0.2">
      <c r="S17" s="12"/>
      <c r="T17" s="8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9000000</v>
      </c>
      <c r="M18" s="2">
        <f t="shared" si="1"/>
        <v>9000000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6">
        <f>Q18/M18</f>
        <v>0</v>
      </c>
      <c r="T18" s="8"/>
    </row>
  </sheetData>
  <mergeCells count="44">
    <mergeCell ref="A2:AC2"/>
    <mergeCell ref="AA3:AC3"/>
    <mergeCell ref="A4:AC4"/>
    <mergeCell ref="A5:AC5"/>
    <mergeCell ref="A6:AC6"/>
    <mergeCell ref="A7:AC7"/>
    <mergeCell ref="A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R10:R12"/>
    <mergeCell ref="S10:T10"/>
    <mergeCell ref="J10:J12"/>
    <mergeCell ref="K10:K12"/>
    <mergeCell ref="L10:L12"/>
    <mergeCell ref="AC10:AC12"/>
    <mergeCell ref="O11:O12"/>
    <mergeCell ref="P11:P12"/>
    <mergeCell ref="Q11:Q12"/>
    <mergeCell ref="S11:S12"/>
    <mergeCell ref="T11:T12"/>
    <mergeCell ref="Z11:Z12"/>
    <mergeCell ref="AA11:AA12"/>
    <mergeCell ref="Y11:Y12"/>
    <mergeCell ref="O10:Q10"/>
    <mergeCell ref="A18:C18"/>
    <mergeCell ref="G18:K18"/>
    <mergeCell ref="V11:V12"/>
    <mergeCell ref="W11:W12"/>
    <mergeCell ref="X11:X12"/>
    <mergeCell ref="U10:U12"/>
    <mergeCell ref="V10:AB10"/>
    <mergeCell ref="AB11:AB12"/>
    <mergeCell ref="A13:AB13"/>
    <mergeCell ref="M10:M12"/>
    <mergeCell ref="N10:N12"/>
    <mergeCell ref="A15:C15"/>
    <mergeCell ref="G15:K15"/>
  </mergeCells>
  <printOptions horizontalCentered="1"/>
  <pageMargins left="0.39370078740157483" right="0.43307086614173229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C21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2.42578125" style="1" bestFit="1" customWidth="1"/>
    <col min="9" max="9" width="10.140625" style="1" bestFit="1" customWidth="1"/>
    <col min="10" max="10" width="14.5703125" style="1" bestFit="1" customWidth="1"/>
    <col min="11" max="11" width="12" style="1" bestFit="1" customWidth="1"/>
    <col min="12" max="12" width="14" style="1" customWidth="1"/>
    <col min="13" max="13" width="17" style="1" bestFit="1" customWidth="1"/>
    <col min="14" max="14" width="13.140625" style="1" customWidth="1"/>
    <col min="15" max="16" width="13" style="1" customWidth="1"/>
    <col min="17" max="17" width="12.85546875" style="1" customWidth="1"/>
    <col min="18" max="18" width="12.7109375" style="1" customWidth="1"/>
    <col min="19" max="19" width="7.28515625" style="1" bestFit="1" customWidth="1"/>
    <col min="20" max="20" width="4.28515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141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6" spans="1:29" x14ac:dyDescent="0.2">
      <c r="A6" s="89" t="s">
        <v>118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129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136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117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9" ht="31.5" x14ac:dyDescent="0.2">
      <c r="A14" s="7">
        <v>1</v>
      </c>
      <c r="B14" s="4" t="s">
        <v>135</v>
      </c>
      <c r="C14" s="3" t="s">
        <v>134</v>
      </c>
      <c r="D14" s="4" t="s">
        <v>133</v>
      </c>
      <c r="E14" s="3" t="s">
        <v>132</v>
      </c>
      <c r="F14" s="7" t="s">
        <v>13</v>
      </c>
      <c r="G14" s="6" t="s">
        <v>12</v>
      </c>
      <c r="H14" s="4" t="s">
        <v>126</v>
      </c>
      <c r="I14" s="6" t="s">
        <v>131</v>
      </c>
      <c r="J14" s="6" t="s">
        <v>9</v>
      </c>
      <c r="K14" s="6" t="s">
        <v>8</v>
      </c>
      <c r="L14" s="5">
        <v>5500000</v>
      </c>
      <c r="M14" s="5">
        <v>3957606</v>
      </c>
      <c r="N14" s="5">
        <v>585732.6</v>
      </c>
      <c r="O14" s="5">
        <v>0</v>
      </c>
      <c r="P14" s="5">
        <v>585732.6</v>
      </c>
      <c r="Q14" s="5">
        <v>585732.6</v>
      </c>
      <c r="R14" s="5">
        <v>480324.65</v>
      </c>
      <c r="S14" s="10">
        <f>Q14/M14</f>
        <v>0.14800174651039036</v>
      </c>
      <c r="T14" s="13">
        <v>0.15</v>
      </c>
      <c r="U14" s="4" t="s">
        <v>89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17" t="s">
        <v>158</v>
      </c>
    </row>
    <row r="15" spans="1:29" x14ac:dyDescent="0.2">
      <c r="A15" s="75" t="s">
        <v>1</v>
      </c>
      <c r="B15" s="76"/>
      <c r="C15" s="77"/>
      <c r="G15" s="75" t="s">
        <v>130</v>
      </c>
      <c r="H15" s="76"/>
      <c r="I15" s="76"/>
      <c r="J15" s="76"/>
      <c r="K15" s="77"/>
      <c r="L15" s="2">
        <f t="shared" ref="L15:R15" si="0">SUM(L14:L14)</f>
        <v>5500000</v>
      </c>
      <c r="M15" s="2">
        <f t="shared" si="0"/>
        <v>3957606</v>
      </c>
      <c r="N15" s="2">
        <f t="shared" si="0"/>
        <v>585732.6</v>
      </c>
      <c r="O15" s="2">
        <f t="shared" si="0"/>
        <v>0</v>
      </c>
      <c r="P15" s="2">
        <f t="shared" si="0"/>
        <v>585732.6</v>
      </c>
      <c r="Q15" s="2">
        <f t="shared" si="0"/>
        <v>585732.6</v>
      </c>
      <c r="R15" s="2">
        <f t="shared" si="0"/>
        <v>480324.65</v>
      </c>
      <c r="S15" s="11">
        <f>Q15/M15</f>
        <v>0.14800174651039036</v>
      </c>
      <c r="T15" s="12"/>
    </row>
    <row r="16" spans="1:29" x14ac:dyDescent="0.2">
      <c r="S16" s="12"/>
      <c r="T16" s="12"/>
    </row>
    <row r="17" spans="1:20" x14ac:dyDescent="0.2">
      <c r="S17" s="12"/>
      <c r="T17" s="12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5500000</v>
      </c>
      <c r="M18" s="2">
        <f t="shared" si="1"/>
        <v>3957606</v>
      </c>
      <c r="N18" s="2">
        <f t="shared" si="1"/>
        <v>585732.6</v>
      </c>
      <c r="O18" s="2">
        <f t="shared" si="1"/>
        <v>0</v>
      </c>
      <c r="P18" s="2">
        <f t="shared" si="1"/>
        <v>585732.6</v>
      </c>
      <c r="Q18" s="2">
        <f t="shared" si="1"/>
        <v>585732.6</v>
      </c>
      <c r="R18" s="2">
        <f t="shared" si="1"/>
        <v>480324.65</v>
      </c>
      <c r="S18" s="11">
        <f>Q18/M18</f>
        <v>0.14800174651039036</v>
      </c>
      <c r="T18" s="12"/>
    </row>
    <row r="21" spans="1:20" x14ac:dyDescent="0.2">
      <c r="L21" s="49">
        <f>+'4.A1 TRANSITO NI'!L18+'4.A1 TRANSITO PRO'!L18</f>
        <v>5500000</v>
      </c>
      <c r="M21" s="49">
        <f>+'4.A1 TRANSITO NI'!M18+'4.A1 TRANSITO PRO'!M18</f>
        <v>3957622.31</v>
      </c>
      <c r="N21" s="49">
        <f>+'4.A1 TRANSITO NI'!N18+'4.A1 TRANSITO PRO'!N18</f>
        <v>585732.6</v>
      </c>
      <c r="O21" s="49">
        <f>+'4.A1 TRANSITO NI'!O18+'4.A1 TRANSITO PRO'!O18</f>
        <v>0</v>
      </c>
      <c r="P21" s="49">
        <f>+'4.A1 TRANSITO NI'!P18+'4.A1 TRANSITO PRO'!P18</f>
        <v>585732.6</v>
      </c>
      <c r="Q21" s="49">
        <f>+'4.A1 TRANSITO NI'!Q18+'4.A1 TRANSITO PRO'!Q18</f>
        <v>585732.6</v>
      </c>
      <c r="R21" s="49">
        <f>+'4.A1 TRANSITO NI'!R18+'4.A1 TRANSITO PRO'!R18</f>
        <v>480324.65</v>
      </c>
    </row>
  </sheetData>
  <mergeCells count="43">
    <mergeCell ref="A2:AC2"/>
    <mergeCell ref="AA3:AC3"/>
    <mergeCell ref="A4:AC4"/>
    <mergeCell ref="A6:AC6"/>
    <mergeCell ref="A7:AC7"/>
    <mergeCell ref="A8:AC8"/>
    <mergeCell ref="L10:L12"/>
    <mergeCell ref="A10:A12"/>
    <mergeCell ref="B10:B12"/>
    <mergeCell ref="C10:C12"/>
    <mergeCell ref="D10:D12"/>
    <mergeCell ref="E10:E12"/>
    <mergeCell ref="F10:F12"/>
    <mergeCell ref="N10:N12"/>
    <mergeCell ref="O10:Q10"/>
    <mergeCell ref="R10:R12"/>
    <mergeCell ref="S10:T10"/>
    <mergeCell ref="U10:U12"/>
    <mergeCell ref="G10:G12"/>
    <mergeCell ref="H10:H12"/>
    <mergeCell ref="I10:I12"/>
    <mergeCell ref="AC10:AC12"/>
    <mergeCell ref="O11:O12"/>
    <mergeCell ref="P11:P12"/>
    <mergeCell ref="Q11:Q12"/>
    <mergeCell ref="S11:S12"/>
    <mergeCell ref="T11:T12"/>
    <mergeCell ref="V11:V12"/>
    <mergeCell ref="W11:W12"/>
    <mergeCell ref="X11:X12"/>
    <mergeCell ref="AB11:AB12"/>
    <mergeCell ref="A18:C18"/>
    <mergeCell ref="G18:K18"/>
    <mergeCell ref="Y11:Y12"/>
    <mergeCell ref="Z11:Z12"/>
    <mergeCell ref="AA11:AA12"/>
    <mergeCell ref="A13:Y13"/>
    <mergeCell ref="A15:C15"/>
    <mergeCell ref="G15:K15"/>
    <mergeCell ref="M10:M12"/>
    <mergeCell ref="J10:J12"/>
    <mergeCell ref="K10:K12"/>
    <mergeCell ref="V10:AB10"/>
  </mergeCells>
  <printOptions horizontalCentered="1"/>
  <pageMargins left="0.62992125984251968" right="0.27559055118110237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AC18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2.42578125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3.42578125" style="1" customWidth="1"/>
    <col min="13" max="13" width="17" style="1" bestFit="1" customWidth="1"/>
    <col min="14" max="14" width="12.5703125" style="1" customWidth="1"/>
    <col min="15" max="16" width="12.7109375" style="1" customWidth="1"/>
    <col min="17" max="17" width="12" style="1" customWidth="1"/>
    <col min="18" max="18" width="12.5703125" style="1" customWidth="1"/>
    <col min="19" max="19" width="6.28515625" style="1" bestFit="1" customWidth="1"/>
    <col min="20" max="20" width="4.140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142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6" spans="1:29" x14ac:dyDescent="0.2">
      <c r="A6" s="89" t="s">
        <v>118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139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117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138</v>
      </c>
      <c r="E14" s="3" t="s">
        <v>137</v>
      </c>
      <c r="F14" s="7" t="s">
        <v>13</v>
      </c>
      <c r="G14" s="6" t="s">
        <v>12</v>
      </c>
      <c r="H14" s="4" t="s">
        <v>126</v>
      </c>
      <c r="I14" s="6" t="s">
        <v>10</v>
      </c>
      <c r="J14" s="6" t="s">
        <v>9</v>
      </c>
      <c r="K14" s="6" t="s">
        <v>8</v>
      </c>
      <c r="L14" s="5">
        <v>0</v>
      </c>
      <c r="M14" s="5">
        <v>422239.81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89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55" t="s">
        <v>193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0</v>
      </c>
      <c r="M15" s="2">
        <f t="shared" si="0"/>
        <v>422239.81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6">
        <f>Q15/M15</f>
        <v>0</v>
      </c>
      <c r="T15" s="8"/>
    </row>
    <row r="16" spans="1:29" x14ac:dyDescent="0.2">
      <c r="S16" s="12"/>
      <c r="T16" s="8"/>
    </row>
    <row r="17" spans="1:20" x14ac:dyDescent="0.2">
      <c r="S17" s="12"/>
      <c r="T17" s="8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0</v>
      </c>
      <c r="M18" s="2">
        <f t="shared" si="1"/>
        <v>422239.81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6">
        <f>Q18/M18</f>
        <v>0</v>
      </c>
      <c r="T18" s="8"/>
    </row>
  </sheetData>
  <mergeCells count="43">
    <mergeCell ref="A2:AC2"/>
    <mergeCell ref="AA3:AC3"/>
    <mergeCell ref="A4:AC4"/>
    <mergeCell ref="A6:AC6"/>
    <mergeCell ref="A7:AC7"/>
    <mergeCell ref="A8:AC8"/>
    <mergeCell ref="L10:L12"/>
    <mergeCell ref="A10:A12"/>
    <mergeCell ref="B10:B12"/>
    <mergeCell ref="C10:C12"/>
    <mergeCell ref="D10:D12"/>
    <mergeCell ref="E10:E12"/>
    <mergeCell ref="F10:F12"/>
    <mergeCell ref="N10:N12"/>
    <mergeCell ref="O10:Q10"/>
    <mergeCell ref="R10:R12"/>
    <mergeCell ref="S10:T10"/>
    <mergeCell ref="U10:U12"/>
    <mergeCell ref="G10:G12"/>
    <mergeCell ref="H10:H12"/>
    <mergeCell ref="I10:I12"/>
    <mergeCell ref="AC10:AC12"/>
    <mergeCell ref="O11:O12"/>
    <mergeCell ref="P11:P12"/>
    <mergeCell ref="Q11:Q12"/>
    <mergeCell ref="S11:S12"/>
    <mergeCell ref="T11:T12"/>
    <mergeCell ref="V11:V12"/>
    <mergeCell ref="W11:W12"/>
    <mergeCell ref="X11:X12"/>
    <mergeCell ref="AB11:AB12"/>
    <mergeCell ref="A18:C18"/>
    <mergeCell ref="G18:K18"/>
    <mergeCell ref="Y11:Y12"/>
    <mergeCell ref="Z11:Z12"/>
    <mergeCell ref="AA11:AA12"/>
    <mergeCell ref="A13:Y13"/>
    <mergeCell ref="A15:C15"/>
    <mergeCell ref="G15:K15"/>
    <mergeCell ref="M10:M12"/>
    <mergeCell ref="J10:J12"/>
    <mergeCell ref="K10:K12"/>
    <mergeCell ref="V10:AB10"/>
  </mergeCells>
  <printOptions horizontalCentered="1"/>
  <pageMargins left="0.62992125984251968" right="0.39370078740157483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AC19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2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4" style="1" customWidth="1"/>
    <col min="13" max="13" width="17" style="1" bestFit="1" customWidth="1"/>
    <col min="14" max="14" width="11.85546875" style="1" customWidth="1"/>
    <col min="15" max="15" width="14" style="1" bestFit="1" customWidth="1"/>
    <col min="16" max="16" width="12.5703125" style="1" customWidth="1"/>
    <col min="17" max="17" width="11.7109375" style="1" customWidth="1"/>
    <col min="18" max="18" width="11.5703125" style="1" customWidth="1"/>
    <col min="19" max="19" width="6.28515625" style="1" bestFit="1" customWidth="1"/>
    <col min="20" max="20" width="4.140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140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6" spans="1:29" x14ac:dyDescent="0.2">
      <c r="A6" s="89" t="s">
        <v>118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125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117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124</v>
      </c>
      <c r="E14" s="3" t="s">
        <v>123</v>
      </c>
      <c r="F14" s="7" t="s">
        <v>13</v>
      </c>
      <c r="G14" s="6" t="s">
        <v>12</v>
      </c>
      <c r="H14" s="4" t="s">
        <v>120</v>
      </c>
      <c r="I14" s="6" t="s">
        <v>10</v>
      </c>
      <c r="J14" s="6" t="s">
        <v>9</v>
      </c>
      <c r="K14" s="6" t="s">
        <v>8</v>
      </c>
      <c r="L14" s="5">
        <v>8500000</v>
      </c>
      <c r="M14" s="5">
        <v>8500000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5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17" t="s">
        <v>158</v>
      </c>
    </row>
    <row r="15" spans="1:29" ht="31.5" x14ac:dyDescent="0.2">
      <c r="A15" s="7">
        <v>2</v>
      </c>
      <c r="B15" s="4" t="s">
        <v>17</v>
      </c>
      <c r="C15" s="3" t="s">
        <v>16</v>
      </c>
      <c r="D15" s="4" t="s">
        <v>122</v>
      </c>
      <c r="E15" s="3" t="s">
        <v>121</v>
      </c>
      <c r="F15" s="7" t="s">
        <v>13</v>
      </c>
      <c r="G15" s="6" t="s">
        <v>12</v>
      </c>
      <c r="H15" s="4" t="s">
        <v>120</v>
      </c>
      <c r="I15" s="6" t="s">
        <v>10</v>
      </c>
      <c r="J15" s="6" t="s">
        <v>9</v>
      </c>
      <c r="K15" s="6" t="s">
        <v>8</v>
      </c>
      <c r="L15" s="5">
        <v>10500000</v>
      </c>
      <c r="M15" s="5">
        <v>10500000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14">
        <f>Q15/M15</f>
        <v>0</v>
      </c>
      <c r="T15" s="15">
        <v>0</v>
      </c>
      <c r="U15" s="4" t="s">
        <v>5</v>
      </c>
      <c r="V15" s="4" t="s">
        <v>7</v>
      </c>
      <c r="W15" s="4" t="s">
        <v>5</v>
      </c>
      <c r="X15" s="4" t="s">
        <v>5</v>
      </c>
      <c r="Y15" s="4" t="s">
        <v>6</v>
      </c>
      <c r="Z15" s="4" t="s">
        <v>5</v>
      </c>
      <c r="AA15" s="4" t="s">
        <v>5</v>
      </c>
      <c r="AB15" s="4" t="s">
        <v>4</v>
      </c>
      <c r="AC15" s="17" t="s">
        <v>158</v>
      </c>
    </row>
    <row r="16" spans="1:29" x14ac:dyDescent="0.2">
      <c r="A16" s="75" t="s">
        <v>119</v>
      </c>
      <c r="B16" s="76"/>
      <c r="C16" s="77"/>
      <c r="G16" s="75" t="s">
        <v>2</v>
      </c>
      <c r="H16" s="76"/>
      <c r="I16" s="76"/>
      <c r="J16" s="76"/>
      <c r="K16" s="77"/>
      <c r="L16" s="2">
        <f t="shared" ref="L16:R16" si="0">SUM(L14:L15)</f>
        <v>19000000</v>
      </c>
      <c r="M16" s="2">
        <f t="shared" si="0"/>
        <v>19000000</v>
      </c>
      <c r="N16" s="2">
        <f t="shared" si="0"/>
        <v>0</v>
      </c>
      <c r="O16" s="2">
        <f t="shared" si="0"/>
        <v>0</v>
      </c>
      <c r="P16" s="2">
        <f t="shared" si="0"/>
        <v>0</v>
      </c>
      <c r="Q16" s="2">
        <f t="shared" si="0"/>
        <v>0</v>
      </c>
      <c r="R16" s="2">
        <f t="shared" si="0"/>
        <v>0</v>
      </c>
      <c r="S16" s="16">
        <f>Q16/M16</f>
        <v>0</v>
      </c>
      <c r="T16" s="8"/>
    </row>
    <row r="17" spans="1:20" x14ac:dyDescent="0.2">
      <c r="S17" s="12"/>
      <c r="T17" s="8"/>
    </row>
    <row r="18" spans="1:20" x14ac:dyDescent="0.2">
      <c r="S18" s="12"/>
      <c r="T18" s="8"/>
    </row>
    <row r="19" spans="1:20" x14ac:dyDescent="0.2">
      <c r="A19" s="75" t="s">
        <v>119</v>
      </c>
      <c r="B19" s="76"/>
      <c r="C19" s="77"/>
      <c r="G19" s="75" t="s">
        <v>0</v>
      </c>
      <c r="H19" s="76"/>
      <c r="I19" s="76"/>
      <c r="J19" s="76"/>
      <c r="K19" s="77"/>
      <c r="L19" s="2">
        <f t="shared" ref="L19:R19" si="1">L16</f>
        <v>19000000</v>
      </c>
      <c r="M19" s="2">
        <f t="shared" si="1"/>
        <v>19000000</v>
      </c>
      <c r="N19" s="2">
        <f t="shared" si="1"/>
        <v>0</v>
      </c>
      <c r="O19" s="2">
        <f t="shared" si="1"/>
        <v>0</v>
      </c>
      <c r="P19" s="2">
        <f t="shared" si="1"/>
        <v>0</v>
      </c>
      <c r="Q19" s="2">
        <f t="shared" si="1"/>
        <v>0</v>
      </c>
      <c r="R19" s="2">
        <f t="shared" si="1"/>
        <v>0</v>
      </c>
      <c r="S19" s="16">
        <f>Q19/M19</f>
        <v>0</v>
      </c>
      <c r="T19" s="8"/>
    </row>
  </sheetData>
  <mergeCells count="43">
    <mergeCell ref="A2:AC2"/>
    <mergeCell ref="AA3:AC3"/>
    <mergeCell ref="A4:AC4"/>
    <mergeCell ref="A6:AC6"/>
    <mergeCell ref="A7:AC7"/>
    <mergeCell ref="A8:AC8"/>
    <mergeCell ref="L10:L12"/>
    <mergeCell ref="A10:A12"/>
    <mergeCell ref="B10:B12"/>
    <mergeCell ref="C10:C12"/>
    <mergeCell ref="D10:D12"/>
    <mergeCell ref="E10:E12"/>
    <mergeCell ref="F10:F12"/>
    <mergeCell ref="N10:N12"/>
    <mergeCell ref="O10:Q10"/>
    <mergeCell ref="R10:R12"/>
    <mergeCell ref="S10:T10"/>
    <mergeCell ref="U10:U12"/>
    <mergeCell ref="G10:G12"/>
    <mergeCell ref="H10:H12"/>
    <mergeCell ref="I10:I12"/>
    <mergeCell ref="AC10:AC12"/>
    <mergeCell ref="O11:O12"/>
    <mergeCell ref="P11:P12"/>
    <mergeCell ref="Q11:Q12"/>
    <mergeCell ref="S11:S12"/>
    <mergeCell ref="T11:T12"/>
    <mergeCell ref="V11:V12"/>
    <mergeCell ref="W11:W12"/>
    <mergeCell ref="X11:X12"/>
    <mergeCell ref="AB11:AB12"/>
    <mergeCell ref="A19:C19"/>
    <mergeCell ref="G19:K19"/>
    <mergeCell ref="Y11:Y12"/>
    <mergeCell ref="Z11:Z12"/>
    <mergeCell ref="AA11:AA12"/>
    <mergeCell ref="A13:Y13"/>
    <mergeCell ref="A16:C16"/>
    <mergeCell ref="G16:K16"/>
    <mergeCell ref="M10:M12"/>
    <mergeCell ref="J10:J12"/>
    <mergeCell ref="K10:K12"/>
    <mergeCell ref="V10:AB10"/>
  </mergeCells>
  <printOptions horizontalCentered="1"/>
  <pageMargins left="0.62992125984251968" right="0.31496062992125984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AC18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5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4.140625" style="1" customWidth="1"/>
    <col min="13" max="13" width="17" style="1" bestFit="1" customWidth="1"/>
    <col min="14" max="14" width="12.140625" style="1" customWidth="1"/>
    <col min="15" max="15" width="14" style="1" bestFit="1" customWidth="1"/>
    <col min="16" max="16" width="12.140625" style="1" customWidth="1"/>
    <col min="17" max="18" width="11.7109375" style="1" customWidth="1"/>
    <col min="19" max="19" width="6.28515625" style="1" bestFit="1" customWidth="1"/>
    <col min="20" max="20" width="4.140625" style="1" bestFit="1" customWidth="1"/>
    <col min="21" max="27" width="13" style="1" bestFit="1" customWidth="1"/>
    <col min="28" max="28" width="11.7109375" style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143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">
      <c r="A5" s="89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9" t="s">
        <v>52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51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45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15</v>
      </c>
      <c r="E14" s="3" t="s">
        <v>14</v>
      </c>
      <c r="F14" s="7" t="s">
        <v>13</v>
      </c>
      <c r="G14" s="6" t="s">
        <v>12</v>
      </c>
      <c r="H14" s="4" t="s">
        <v>11</v>
      </c>
      <c r="I14" s="6" t="s">
        <v>10</v>
      </c>
      <c r="J14" s="6" t="s">
        <v>9</v>
      </c>
      <c r="K14" s="6" t="s">
        <v>8</v>
      </c>
      <c r="L14" s="5">
        <v>15800000</v>
      </c>
      <c r="M14" s="5">
        <v>15800000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5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17" t="s">
        <v>158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15800000</v>
      </c>
      <c r="M15" s="2">
        <f t="shared" si="0"/>
        <v>15800000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6">
        <f>Q15/M15</f>
        <v>0</v>
      </c>
      <c r="T15" s="8"/>
    </row>
    <row r="16" spans="1:29" x14ac:dyDescent="0.2">
      <c r="S16" s="12"/>
      <c r="T16" s="8"/>
    </row>
    <row r="17" spans="1:20" x14ac:dyDescent="0.2">
      <c r="S17" s="12"/>
      <c r="T17" s="8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15800000</v>
      </c>
      <c r="M18" s="2">
        <f t="shared" si="1"/>
        <v>15800000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6">
        <f>Q18/M18</f>
        <v>0</v>
      </c>
      <c r="T18" s="8"/>
    </row>
  </sheetData>
  <mergeCells count="44">
    <mergeCell ref="A2:AC2"/>
    <mergeCell ref="AA3:AC3"/>
    <mergeCell ref="A4:AC4"/>
    <mergeCell ref="A5:AC5"/>
    <mergeCell ref="A6:AC6"/>
    <mergeCell ref="A7:AC7"/>
    <mergeCell ref="A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R10:R12"/>
    <mergeCell ref="S10:T10"/>
    <mergeCell ref="J10:J12"/>
    <mergeCell ref="K10:K12"/>
    <mergeCell ref="L10:L12"/>
    <mergeCell ref="AC10:AC12"/>
    <mergeCell ref="O11:O12"/>
    <mergeCell ref="P11:P12"/>
    <mergeCell ref="Q11:Q12"/>
    <mergeCell ref="S11:S12"/>
    <mergeCell ref="T11:T12"/>
    <mergeCell ref="Z11:Z12"/>
    <mergeCell ref="AA11:AA12"/>
    <mergeCell ref="Y11:Y12"/>
    <mergeCell ref="O10:Q10"/>
    <mergeCell ref="A18:C18"/>
    <mergeCell ref="G18:K18"/>
    <mergeCell ref="V11:V12"/>
    <mergeCell ref="W11:W12"/>
    <mergeCell ref="X11:X12"/>
    <mergeCell ref="U10:U12"/>
    <mergeCell ref="V10:AB10"/>
    <mergeCell ref="AB11:AB12"/>
    <mergeCell ref="A13:AB13"/>
    <mergeCell ref="M10:M12"/>
    <mergeCell ref="N10:N12"/>
    <mergeCell ref="A15:C15"/>
    <mergeCell ref="G15:K15"/>
  </mergeCells>
  <printOptions horizontalCentered="1"/>
  <pageMargins left="0.62992125984251968" right="0.24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AC18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2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3.7109375" style="1" customWidth="1"/>
    <col min="13" max="13" width="15.42578125" style="1" customWidth="1"/>
    <col min="14" max="14" width="12.5703125" style="1" customWidth="1"/>
    <col min="15" max="15" width="12.28515625" style="1" customWidth="1"/>
    <col min="16" max="16" width="12.140625" style="1" customWidth="1"/>
    <col min="17" max="17" width="10.85546875" style="1" customWidth="1"/>
    <col min="18" max="18" width="11.5703125" style="1" customWidth="1"/>
    <col min="19" max="19" width="6.28515625" style="1" bestFit="1" customWidth="1"/>
    <col min="20" max="20" width="4.140625" style="1" bestFit="1" customWidth="1"/>
    <col min="21" max="21" width="13" style="1" bestFit="1" customWidth="1"/>
    <col min="22" max="22" width="12.42578125" style="1" customWidth="1"/>
    <col min="23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144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">
      <c r="A5" s="89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9" t="s">
        <v>52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58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45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ht="22.5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57</v>
      </c>
      <c r="E14" s="3" t="s">
        <v>56</v>
      </c>
      <c r="F14" s="7" t="s">
        <v>13</v>
      </c>
      <c r="G14" s="6" t="s">
        <v>12</v>
      </c>
      <c r="H14" s="4" t="s">
        <v>55</v>
      </c>
      <c r="I14" s="6" t="s">
        <v>10</v>
      </c>
      <c r="J14" s="6" t="s">
        <v>9</v>
      </c>
      <c r="K14" s="6" t="s">
        <v>8</v>
      </c>
      <c r="L14" s="5">
        <v>2500000</v>
      </c>
      <c r="M14" s="5">
        <v>2500000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5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17" t="s">
        <v>158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2500000</v>
      </c>
      <c r="M15" s="2">
        <f t="shared" si="0"/>
        <v>2500000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6">
        <f>Q15/M15</f>
        <v>0</v>
      </c>
      <c r="T15" s="8"/>
    </row>
    <row r="16" spans="1:29" x14ac:dyDescent="0.2">
      <c r="S16" s="12"/>
      <c r="T16" s="8"/>
    </row>
    <row r="17" spans="1:20" x14ac:dyDescent="0.2">
      <c r="S17" s="12"/>
      <c r="T17" s="8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2500000</v>
      </c>
      <c r="M18" s="2">
        <f t="shared" si="1"/>
        <v>2500000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6">
        <f>Q18/M18</f>
        <v>0</v>
      </c>
      <c r="T18" s="8"/>
    </row>
  </sheetData>
  <mergeCells count="44">
    <mergeCell ref="A2:AC2"/>
    <mergeCell ref="AA3:AC3"/>
    <mergeCell ref="A4:AC4"/>
    <mergeCell ref="A5:AC5"/>
    <mergeCell ref="A6:AC6"/>
    <mergeCell ref="A7:AC7"/>
    <mergeCell ref="A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R10:R12"/>
    <mergeCell ref="S10:T10"/>
    <mergeCell ref="J10:J12"/>
    <mergeCell ref="K10:K12"/>
    <mergeCell ref="L10:L12"/>
    <mergeCell ref="AC10:AC12"/>
    <mergeCell ref="O11:O12"/>
    <mergeCell ref="P11:P12"/>
    <mergeCell ref="Q11:Q12"/>
    <mergeCell ref="S11:S12"/>
    <mergeCell ref="T11:T12"/>
    <mergeCell ref="Z11:Z12"/>
    <mergeCell ref="AA11:AA12"/>
    <mergeCell ref="Y11:Y12"/>
    <mergeCell ref="O10:Q10"/>
    <mergeCell ref="A18:C18"/>
    <mergeCell ref="G18:K18"/>
    <mergeCell ref="V11:V12"/>
    <mergeCell ref="W11:W12"/>
    <mergeCell ref="X11:X12"/>
    <mergeCell ref="U10:U12"/>
    <mergeCell ref="V10:AB10"/>
    <mergeCell ref="AB11:AB12"/>
    <mergeCell ref="A13:AB13"/>
    <mergeCell ref="M10:M12"/>
    <mergeCell ref="N10:N12"/>
    <mergeCell ref="A15:C15"/>
    <mergeCell ref="G15:K15"/>
  </mergeCells>
  <printOptions horizontalCentered="1"/>
  <pageMargins left="0.62992125984251968" right="0.47244094488188981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AC18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2" style="1" bestFit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3.85546875" style="1" customWidth="1"/>
    <col min="13" max="13" width="17" style="1" bestFit="1" customWidth="1"/>
    <col min="14" max="14" width="12" style="1" customWidth="1"/>
    <col min="15" max="15" width="12.28515625" style="1" customWidth="1"/>
    <col min="16" max="16" width="12.140625" style="1" customWidth="1"/>
    <col min="17" max="17" width="13" style="1" customWidth="1"/>
    <col min="18" max="18" width="11.28515625" style="1" customWidth="1"/>
    <col min="19" max="19" width="6.28515625" style="1" bestFit="1" customWidth="1"/>
    <col min="20" max="20" width="4.140625" style="1" bestFit="1" customWidth="1"/>
    <col min="21" max="25" width="13" style="1" bestFit="1" customWidth="1"/>
    <col min="26" max="26" width="12.28515625" style="1" customWidth="1"/>
    <col min="27" max="27" width="12.5703125" style="1" customWidth="1"/>
    <col min="28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145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">
      <c r="A5" s="89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9" t="s">
        <v>52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61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45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60</v>
      </c>
      <c r="E14" s="3" t="s">
        <v>59</v>
      </c>
      <c r="F14" s="7" t="s">
        <v>13</v>
      </c>
      <c r="G14" s="6" t="s">
        <v>12</v>
      </c>
      <c r="H14" s="4" t="s">
        <v>55</v>
      </c>
      <c r="I14" s="6" t="s">
        <v>10</v>
      </c>
      <c r="J14" s="6" t="s">
        <v>9</v>
      </c>
      <c r="K14" s="6" t="s">
        <v>8</v>
      </c>
      <c r="L14" s="5">
        <v>1500000</v>
      </c>
      <c r="M14" s="5">
        <v>1500000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5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17" t="s">
        <v>158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1500000</v>
      </c>
      <c r="M15" s="2">
        <f t="shared" si="0"/>
        <v>1500000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6">
        <f>Q15/M15</f>
        <v>0</v>
      </c>
      <c r="T15" s="8"/>
    </row>
    <row r="16" spans="1:29" x14ac:dyDescent="0.2">
      <c r="S16" s="12"/>
      <c r="T16" s="8"/>
    </row>
    <row r="17" spans="1:20" x14ac:dyDescent="0.2">
      <c r="S17" s="12"/>
      <c r="T17" s="8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1500000</v>
      </c>
      <c r="M18" s="2">
        <f t="shared" si="1"/>
        <v>1500000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6">
        <f>Q18/M18</f>
        <v>0</v>
      </c>
      <c r="T18" s="8"/>
    </row>
  </sheetData>
  <mergeCells count="44">
    <mergeCell ref="A2:AC2"/>
    <mergeCell ref="AA3:AC3"/>
    <mergeCell ref="A4:AC4"/>
    <mergeCell ref="A5:AC5"/>
    <mergeCell ref="A6:AC6"/>
    <mergeCell ref="A7:AC7"/>
    <mergeCell ref="A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R10:R12"/>
    <mergeCell ref="S10:T10"/>
    <mergeCell ref="J10:J12"/>
    <mergeCell ref="K10:K12"/>
    <mergeCell ref="L10:L12"/>
    <mergeCell ref="AC10:AC12"/>
    <mergeCell ref="O11:O12"/>
    <mergeCell ref="P11:P12"/>
    <mergeCell ref="Q11:Q12"/>
    <mergeCell ref="S11:S12"/>
    <mergeCell ref="T11:T12"/>
    <mergeCell ref="Z11:Z12"/>
    <mergeCell ref="AA11:AA12"/>
    <mergeCell ref="Y11:Y12"/>
    <mergeCell ref="O10:Q10"/>
    <mergeCell ref="A18:C18"/>
    <mergeCell ref="G18:K18"/>
    <mergeCell ref="V11:V12"/>
    <mergeCell ref="W11:W12"/>
    <mergeCell ref="X11:X12"/>
    <mergeCell ref="U10:U12"/>
    <mergeCell ref="V10:AB10"/>
    <mergeCell ref="AB11:AB12"/>
    <mergeCell ref="A13:AB13"/>
    <mergeCell ref="M10:M12"/>
    <mergeCell ref="N10:N12"/>
    <mergeCell ref="A15:C15"/>
    <mergeCell ref="G15:K15"/>
  </mergeCells>
  <printOptions horizontalCentered="1"/>
  <pageMargins left="0.62992125984251968" right="0.35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AC18"/>
  <sheetViews>
    <sheetView workbookViewId="0">
      <selection activeCell="A7" sqref="A7:AC7"/>
    </sheetView>
  </sheetViews>
  <sheetFormatPr baseColWidth="10" defaultColWidth="9.140625" defaultRowHeight="12.75" x14ac:dyDescent="0.2"/>
  <cols>
    <col min="1" max="1" width="5" style="1" bestFit="1" customWidth="1"/>
    <col min="2" max="3" width="14" style="1" bestFit="1" customWidth="1"/>
    <col min="4" max="4" width="10" style="1" bestFit="1" customWidth="1"/>
    <col min="5" max="5" width="34" style="1" bestFit="1" customWidth="1"/>
    <col min="6" max="6" width="7" style="1" bestFit="1" customWidth="1"/>
    <col min="7" max="7" width="19" style="1" bestFit="1" customWidth="1"/>
    <col min="8" max="8" width="13.85546875" style="1" customWidth="1"/>
    <col min="9" max="9" width="10.28515625" style="1" bestFit="1" customWidth="1"/>
    <col min="10" max="10" width="14.5703125" style="1" bestFit="1" customWidth="1"/>
    <col min="11" max="11" width="12" style="1" bestFit="1" customWidth="1"/>
    <col min="12" max="12" width="13.42578125" style="1" customWidth="1"/>
    <col min="13" max="13" width="15.85546875" style="1" customWidth="1"/>
    <col min="14" max="14" width="12.28515625" style="1" customWidth="1"/>
    <col min="15" max="15" width="12.7109375" style="1" customWidth="1"/>
    <col min="16" max="16" width="13.42578125" style="1" customWidth="1"/>
    <col min="17" max="17" width="11.85546875" style="1" customWidth="1"/>
    <col min="18" max="18" width="11.42578125" style="1" customWidth="1"/>
    <col min="19" max="19" width="6.28515625" style="1" bestFit="1" customWidth="1"/>
    <col min="20" max="20" width="4.140625" style="1" bestFit="1" customWidth="1"/>
    <col min="21" max="28" width="13" style="1" bestFit="1" customWidth="1"/>
    <col min="29" max="29" width="14" style="1" bestFit="1" customWidth="1"/>
    <col min="30" max="16384" width="9.140625" style="1"/>
  </cols>
  <sheetData>
    <row r="2" spans="1:29" x14ac:dyDescent="0.2">
      <c r="A2" s="91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">
      <c r="AA3" s="89" t="s">
        <v>146</v>
      </c>
      <c r="AB3" s="80"/>
      <c r="AC3" s="80"/>
    </row>
    <row r="4" spans="1:29" x14ac:dyDescent="0.2">
      <c r="A4" s="89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">
      <c r="A5" s="89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">
      <c r="A6" s="89" t="s">
        <v>52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">
      <c r="A7" s="89" t="s">
        <v>65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">
      <c r="A8" s="89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10" spans="1:29" x14ac:dyDescent="0.2">
      <c r="A10" s="78" t="s">
        <v>49</v>
      </c>
      <c r="B10" s="78" t="s">
        <v>48</v>
      </c>
      <c r="C10" s="78" t="s">
        <v>47</v>
      </c>
      <c r="D10" s="78" t="s">
        <v>46</v>
      </c>
      <c r="E10" s="78" t="s">
        <v>45</v>
      </c>
      <c r="F10" s="78" t="s">
        <v>44</v>
      </c>
      <c r="G10" s="78" t="s">
        <v>43</v>
      </c>
      <c r="H10" s="78" t="s">
        <v>42</v>
      </c>
      <c r="I10" s="78" t="s">
        <v>41</v>
      </c>
      <c r="J10" s="78" t="s">
        <v>40</v>
      </c>
      <c r="K10" s="78" t="s">
        <v>39</v>
      </c>
      <c r="L10" s="78" t="s">
        <v>38</v>
      </c>
      <c r="M10" s="78" t="s">
        <v>37</v>
      </c>
      <c r="N10" s="78" t="s">
        <v>36</v>
      </c>
      <c r="O10" s="82" t="s">
        <v>35</v>
      </c>
      <c r="P10" s="83"/>
      <c r="Q10" s="90"/>
      <c r="R10" s="78" t="s">
        <v>34</v>
      </c>
      <c r="S10" s="82" t="s">
        <v>33</v>
      </c>
      <c r="T10" s="90"/>
      <c r="U10" s="78" t="s">
        <v>32</v>
      </c>
      <c r="V10" s="82" t="s">
        <v>31</v>
      </c>
      <c r="W10" s="83"/>
      <c r="X10" s="83"/>
      <c r="Y10" s="83"/>
      <c r="Z10" s="83"/>
      <c r="AA10" s="83"/>
      <c r="AB10" s="83"/>
      <c r="AC10" s="84" t="s">
        <v>30</v>
      </c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8" t="s">
        <v>29</v>
      </c>
      <c r="P11" s="78" t="s">
        <v>28</v>
      </c>
      <c r="Q11" s="78" t="s">
        <v>27</v>
      </c>
      <c r="R11" s="81"/>
      <c r="S11" s="78" t="s">
        <v>26</v>
      </c>
      <c r="T11" s="78" t="s">
        <v>25</v>
      </c>
      <c r="U11" s="81"/>
      <c r="V11" s="78" t="s">
        <v>24</v>
      </c>
      <c r="W11" s="78" t="s">
        <v>23</v>
      </c>
      <c r="X11" s="78" t="s">
        <v>22</v>
      </c>
      <c r="Y11" s="78" t="s">
        <v>21</v>
      </c>
      <c r="Z11" s="78" t="s">
        <v>20</v>
      </c>
      <c r="AA11" s="78" t="s">
        <v>19</v>
      </c>
      <c r="AB11" s="87" t="s">
        <v>18</v>
      </c>
      <c r="AC11" s="85"/>
    </row>
    <row r="12" spans="1:29" ht="18.75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8"/>
      <c r="AC12" s="86"/>
    </row>
    <row r="13" spans="1:29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9" ht="31.5" x14ac:dyDescent="0.2">
      <c r="A14" s="7">
        <v>1</v>
      </c>
      <c r="B14" s="4" t="s">
        <v>17</v>
      </c>
      <c r="C14" s="3" t="s">
        <v>16</v>
      </c>
      <c r="D14" s="4" t="s">
        <v>64</v>
      </c>
      <c r="E14" s="3" t="s">
        <v>63</v>
      </c>
      <c r="F14" s="7" t="s">
        <v>13</v>
      </c>
      <c r="G14" s="6" t="s">
        <v>12</v>
      </c>
      <c r="H14" s="4" t="s">
        <v>62</v>
      </c>
      <c r="I14" s="6" t="s">
        <v>10</v>
      </c>
      <c r="J14" s="6" t="s">
        <v>9</v>
      </c>
      <c r="K14" s="6" t="s">
        <v>8</v>
      </c>
      <c r="L14" s="5">
        <v>8500000</v>
      </c>
      <c r="M14" s="5">
        <v>8500000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4">
        <f>Q14/M14</f>
        <v>0</v>
      </c>
      <c r="T14" s="15">
        <v>0</v>
      </c>
      <c r="U14" s="4" t="s">
        <v>5</v>
      </c>
      <c r="V14" s="4" t="s">
        <v>7</v>
      </c>
      <c r="W14" s="4" t="s">
        <v>5</v>
      </c>
      <c r="X14" s="4" t="s">
        <v>5</v>
      </c>
      <c r="Y14" s="4" t="s">
        <v>6</v>
      </c>
      <c r="Z14" s="4" t="s">
        <v>5</v>
      </c>
      <c r="AA14" s="4" t="s">
        <v>5</v>
      </c>
      <c r="AB14" s="4" t="s">
        <v>4</v>
      </c>
      <c r="AC14" s="17" t="s">
        <v>158</v>
      </c>
    </row>
    <row r="15" spans="1:29" x14ac:dyDescent="0.2">
      <c r="A15" s="75" t="s">
        <v>1</v>
      </c>
      <c r="B15" s="76"/>
      <c r="C15" s="77"/>
      <c r="G15" s="75" t="s">
        <v>2</v>
      </c>
      <c r="H15" s="76"/>
      <c r="I15" s="76"/>
      <c r="J15" s="76"/>
      <c r="K15" s="77"/>
      <c r="L15" s="2">
        <f t="shared" ref="L15:R15" si="0">SUM(L14:L14)</f>
        <v>8500000</v>
      </c>
      <c r="M15" s="2">
        <f t="shared" si="0"/>
        <v>8500000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16">
        <f>Q15/M15</f>
        <v>0</v>
      </c>
      <c r="T15" s="8"/>
    </row>
    <row r="16" spans="1:29" x14ac:dyDescent="0.2">
      <c r="S16" s="12"/>
      <c r="T16" s="8"/>
    </row>
    <row r="17" spans="1:20" x14ac:dyDescent="0.2">
      <c r="S17" s="12"/>
      <c r="T17" s="8"/>
    </row>
    <row r="18" spans="1:20" x14ac:dyDescent="0.2">
      <c r="A18" s="75" t="s">
        <v>1</v>
      </c>
      <c r="B18" s="76"/>
      <c r="C18" s="77"/>
      <c r="G18" s="75" t="s">
        <v>0</v>
      </c>
      <c r="H18" s="76"/>
      <c r="I18" s="76"/>
      <c r="J18" s="76"/>
      <c r="K18" s="77"/>
      <c r="L18" s="2">
        <f t="shared" ref="L18:R18" si="1">L15</f>
        <v>8500000</v>
      </c>
      <c r="M18" s="2">
        <f t="shared" si="1"/>
        <v>8500000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16">
        <f>Q18/M18</f>
        <v>0</v>
      </c>
      <c r="T18" s="8"/>
    </row>
  </sheetData>
  <mergeCells count="44">
    <mergeCell ref="A2:AC2"/>
    <mergeCell ref="AA3:AC3"/>
    <mergeCell ref="A4:AC4"/>
    <mergeCell ref="A5:AC5"/>
    <mergeCell ref="A6:AC6"/>
    <mergeCell ref="A7:AC7"/>
    <mergeCell ref="A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R10:R12"/>
    <mergeCell ref="S10:T10"/>
    <mergeCell ref="J10:J12"/>
    <mergeCell ref="K10:K12"/>
    <mergeCell ref="L10:L12"/>
    <mergeCell ref="AC10:AC12"/>
    <mergeCell ref="O11:O12"/>
    <mergeCell ref="P11:P12"/>
    <mergeCell ref="Q11:Q12"/>
    <mergeCell ref="S11:S12"/>
    <mergeCell ref="T11:T12"/>
    <mergeCell ref="Z11:Z12"/>
    <mergeCell ref="AA11:AA12"/>
    <mergeCell ref="Y11:Y12"/>
    <mergeCell ref="O10:Q10"/>
    <mergeCell ref="A18:C18"/>
    <mergeCell ref="G18:K18"/>
    <mergeCell ref="V11:V12"/>
    <mergeCell ref="W11:W12"/>
    <mergeCell ref="X11:X12"/>
    <mergeCell ref="U10:U12"/>
    <mergeCell ref="V10:AB10"/>
    <mergeCell ref="AB11:AB12"/>
    <mergeCell ref="A13:AB13"/>
    <mergeCell ref="M10:M12"/>
    <mergeCell ref="N10:N12"/>
    <mergeCell ref="A15:C15"/>
    <mergeCell ref="G15:K15"/>
  </mergeCells>
  <printOptions horizontalCentered="1"/>
  <pageMargins left="0.62992125984251968" right="0.31496062992125984" top="0.98425196850393704" bottom="0.98425196850393704" header="0.51181102362204722" footer="0.51181102362204722"/>
  <pageSetup paperSize="5" scale="45" firstPageNumber="0" fitToWidth="0" fitToHeight="0" pageOrder="overThenDown" orientation="landscape" horizontalDpi="300" verticalDpi="300" r:id="rId1"/>
  <headerFooter alignWithMargins="0">
    <oddFooter xml:space="preserve">&amp;CPagina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24</vt:i4>
      </vt:variant>
    </vt:vector>
  </HeadingPairs>
  <TitlesOfParts>
    <vt:vector size="47" baseType="lpstr">
      <vt:lpstr>ANEXO 4A</vt:lpstr>
      <vt:lpstr>4.A1 TRANSITO NI</vt:lpstr>
      <vt:lpstr>4.A1 TRANSITO PRO</vt:lpstr>
      <vt:lpstr>4.A2 TRANSITO REM NI</vt:lpstr>
      <vt:lpstr>4.A3 SERNAPAM NI</vt:lpstr>
      <vt:lpstr>4.A4 FORTASEG NI</vt:lpstr>
      <vt:lpstr>4.A5 HABITAT NI</vt:lpstr>
      <vt:lpstr>4.A6 VIVIENDA DIG. NI</vt:lpstr>
      <vt:lpstr>4.A7 PROG.REG NI</vt:lpstr>
      <vt:lpstr>4.A8 FAIP NI</vt:lpstr>
      <vt:lpstr>4.A9 FID NI</vt:lpstr>
      <vt:lpstr>4.A10 FC</vt:lpstr>
      <vt:lpstr>4.A11 HIDR. TERRESTRES NI</vt:lpstr>
      <vt:lpstr>4.A12  CONVENIO FISE NI</vt:lpstr>
      <vt:lpstr>4.A13 HIDR. MARITIMOS NI</vt:lpstr>
      <vt:lpstr>4.A14 PROG REG. 2 NI</vt:lpstr>
      <vt:lpstr>4.A15 CONT.ECON. NI</vt:lpstr>
      <vt:lpstr>4.A16 FFI E Y M  NI</vt:lpstr>
      <vt:lpstr>4.A17 FFI  NI</vt:lpstr>
      <vt:lpstr>4.A18 FFI 2 REM NI</vt:lpstr>
      <vt:lpstr>4.A19 PROG.REG. 2 REM NI</vt:lpstr>
      <vt:lpstr>4.A20 FAPDR  NI</vt:lpstr>
      <vt:lpstr>4.A21 PROY.DES.REG. NI</vt:lpstr>
      <vt:lpstr>'ANEXO 4A'!Área_de_impresión</vt:lpstr>
      <vt:lpstr>'4.A1 TRANSITO NI'!Títulos_a_imprimir</vt:lpstr>
      <vt:lpstr>'4.A1 TRANSITO PRO'!Títulos_a_imprimir</vt:lpstr>
      <vt:lpstr>'4.A10 FC'!Títulos_a_imprimir</vt:lpstr>
      <vt:lpstr>'4.A11 HIDR. TERRESTRES NI'!Títulos_a_imprimir</vt:lpstr>
      <vt:lpstr>'4.A12  CONVENIO FISE NI'!Títulos_a_imprimir</vt:lpstr>
      <vt:lpstr>'4.A13 HIDR. MARITIMOS NI'!Títulos_a_imprimir</vt:lpstr>
      <vt:lpstr>'4.A14 PROG REG. 2 NI'!Títulos_a_imprimir</vt:lpstr>
      <vt:lpstr>'4.A15 CONT.ECON. NI'!Títulos_a_imprimir</vt:lpstr>
      <vt:lpstr>'4.A16 FFI E Y M  NI'!Títulos_a_imprimir</vt:lpstr>
      <vt:lpstr>'4.A17 FFI  NI'!Títulos_a_imprimir</vt:lpstr>
      <vt:lpstr>'4.A18 FFI 2 REM NI'!Títulos_a_imprimir</vt:lpstr>
      <vt:lpstr>'4.A19 PROG.REG. 2 REM NI'!Títulos_a_imprimir</vt:lpstr>
      <vt:lpstr>'4.A2 TRANSITO REM NI'!Títulos_a_imprimir</vt:lpstr>
      <vt:lpstr>'4.A20 FAPDR  NI'!Títulos_a_imprimir</vt:lpstr>
      <vt:lpstr>'4.A21 PROY.DES.REG. NI'!Títulos_a_imprimir</vt:lpstr>
      <vt:lpstr>'4.A3 SERNAPAM NI'!Títulos_a_imprimir</vt:lpstr>
      <vt:lpstr>'4.A4 FORTASEG NI'!Títulos_a_imprimir</vt:lpstr>
      <vt:lpstr>'4.A5 HABITAT NI'!Títulos_a_imprimir</vt:lpstr>
      <vt:lpstr>'4.A6 VIVIENDA DIG. NI'!Títulos_a_imprimir</vt:lpstr>
      <vt:lpstr>'4.A7 PROG.REG NI'!Títulos_a_imprimir</vt:lpstr>
      <vt:lpstr>'4.A8 FAIP NI'!Títulos_a_imprimir</vt:lpstr>
      <vt:lpstr>'4.A9 FID NI'!Títulos_a_imprimir</vt:lpstr>
      <vt:lpstr>'ANEXO 4A'!Títulos_a_imprimir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karinaalarcon</dc:creator>
  <cp:lastModifiedBy>Jose Luis Rodriguez Jimenes</cp:lastModifiedBy>
  <cp:lastPrinted>2018-04-24T21:43:17Z</cp:lastPrinted>
  <dcterms:created xsi:type="dcterms:W3CDTF">2018-04-17T14:35:32Z</dcterms:created>
  <dcterms:modified xsi:type="dcterms:W3CDTF">2019-02-26T21:19:18Z</dcterms:modified>
</cp:coreProperties>
</file>